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3\"/>
    </mc:Choice>
  </mc:AlternateContent>
  <bookViews>
    <workbookView xWindow="0" yWindow="0" windowWidth="24000" windowHeight="942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  <externalReference r:id="rId10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7" l="1"/>
  <c r="F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E43" i="7"/>
  <c r="D43" i="7"/>
  <c r="C43" i="7"/>
  <c r="A43" i="7"/>
  <c r="F42" i="7"/>
  <c r="D42" i="7"/>
  <c r="C42" i="7"/>
  <c r="A42" i="7"/>
  <c r="F41" i="7"/>
  <c r="D41" i="7"/>
  <c r="C41" i="7"/>
  <c r="A41" i="7"/>
  <c r="F40" i="7"/>
  <c r="D40" i="7"/>
  <c r="C40" i="7"/>
  <c r="A40" i="7"/>
  <c r="F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D49" i="7" s="1"/>
  <c r="C23" i="7"/>
  <c r="E23" i="7" s="1"/>
  <c r="E49" i="7" s="1"/>
  <c r="E22" i="7"/>
  <c r="E48" i="7" s="1"/>
  <c r="E21" i="7"/>
  <c r="E47" i="7" s="1"/>
  <c r="E20" i="7"/>
  <c r="E46" i="7" s="1"/>
  <c r="E19" i="7"/>
  <c r="E45" i="7" s="1"/>
  <c r="E18" i="7"/>
  <c r="E44" i="7" s="1"/>
  <c r="E17" i="7"/>
  <c r="E16" i="7"/>
  <c r="E42" i="7" s="1"/>
  <c r="E15" i="7"/>
  <c r="E41" i="7" s="1"/>
  <c r="E14" i="7"/>
  <c r="E40" i="7" s="1"/>
  <c r="E13" i="7"/>
  <c r="E39" i="7" s="1"/>
  <c r="O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AJ94" i="5"/>
  <c r="AB94" i="5"/>
  <c r="AH93" i="5"/>
  <c r="K32" i="6" s="1"/>
  <c r="Z93" i="5"/>
  <c r="K24" i="6" s="1"/>
  <c r="U90" i="5"/>
  <c r="V89" i="5"/>
  <c r="N89" i="5"/>
  <c r="X88" i="5"/>
  <c r="X89" i="5" s="1"/>
  <c r="V88" i="5"/>
  <c r="U88" i="5"/>
  <c r="U89" i="5" s="1"/>
  <c r="T88" i="5"/>
  <c r="T89" i="5" s="1"/>
  <c r="S88" i="5"/>
  <c r="S89" i="5" s="1"/>
  <c r="R88" i="5"/>
  <c r="R89" i="5" s="1"/>
  <c r="Q88" i="5"/>
  <c r="Q89" i="5" s="1"/>
  <c r="P88" i="5"/>
  <c r="P89" i="5" s="1"/>
  <c r="O88" i="5"/>
  <c r="O89" i="5" s="1"/>
  <c r="N88" i="5"/>
  <c r="M88" i="5"/>
  <c r="M89" i="5" s="1"/>
  <c r="L88" i="5"/>
  <c r="L89" i="5" s="1"/>
  <c r="K88" i="5"/>
  <c r="K89" i="5" s="1"/>
  <c r="J88" i="5"/>
  <c r="J89" i="5" s="1"/>
  <c r="I88" i="5"/>
  <c r="I89" i="5" s="1"/>
  <c r="H88" i="5"/>
  <c r="H89" i="5" s="1"/>
  <c r="AK87" i="5"/>
  <c r="AK90" i="5" s="1"/>
  <c r="X87" i="5"/>
  <c r="X90" i="5" s="1"/>
  <c r="V87" i="5"/>
  <c r="U87" i="5"/>
  <c r="T87" i="5"/>
  <c r="T90" i="5" s="1"/>
  <c r="S87" i="5"/>
  <c r="R87" i="5"/>
  <c r="R90" i="5" s="1"/>
  <c r="Q87" i="5"/>
  <c r="Q90" i="5" s="1"/>
  <c r="P87" i="5"/>
  <c r="P90" i="5" s="1"/>
  <c r="O87" i="5"/>
  <c r="O90" i="5" s="1"/>
  <c r="N87" i="5"/>
  <c r="M87" i="5"/>
  <c r="L87" i="5"/>
  <c r="L90" i="5" s="1"/>
  <c r="K87" i="5"/>
  <c r="J87" i="5"/>
  <c r="J90" i="5" s="1"/>
  <c r="I87" i="5"/>
  <c r="I90" i="5" s="1"/>
  <c r="H87" i="5"/>
  <c r="H90" i="5" s="1"/>
  <c r="Q86" i="5"/>
  <c r="I86" i="5"/>
  <c r="X85" i="5"/>
  <c r="X86" i="5" s="1"/>
  <c r="V85" i="5"/>
  <c r="V86" i="5" s="1"/>
  <c r="U85" i="5"/>
  <c r="U86" i="5" s="1"/>
  <c r="T85" i="5"/>
  <c r="T86" i="5" s="1"/>
  <c r="S85" i="5"/>
  <c r="S86" i="5" s="1"/>
  <c r="R85" i="5"/>
  <c r="R86" i="5" s="1"/>
  <c r="Q85" i="5"/>
  <c r="P85" i="5"/>
  <c r="P86" i="5" s="1"/>
  <c r="O85" i="5"/>
  <c r="O86" i="5" s="1"/>
  <c r="N85" i="5"/>
  <c r="N86" i="5" s="1"/>
  <c r="M85" i="5"/>
  <c r="M86" i="5" s="1"/>
  <c r="L85" i="5"/>
  <c r="L86" i="5" s="1"/>
  <c r="K85" i="5"/>
  <c r="K86" i="5" s="1"/>
  <c r="J85" i="5"/>
  <c r="J86" i="5" s="1"/>
  <c r="I85" i="5"/>
  <c r="H85" i="5"/>
  <c r="H86" i="5" s="1"/>
  <c r="AK84" i="5"/>
  <c r="X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T83" i="5"/>
  <c r="L83" i="5"/>
  <c r="X82" i="5"/>
  <c r="X83" i="5" s="1"/>
  <c r="V82" i="5"/>
  <c r="V83" i="5" s="1"/>
  <c r="U82" i="5"/>
  <c r="U83" i="5" s="1"/>
  <c r="T82" i="5"/>
  <c r="S82" i="5"/>
  <c r="S83" i="5" s="1"/>
  <c r="R82" i="5"/>
  <c r="R83" i="5" s="1"/>
  <c r="Q82" i="5"/>
  <c r="Q83" i="5" s="1"/>
  <c r="P82" i="5"/>
  <c r="P83" i="5" s="1"/>
  <c r="O82" i="5"/>
  <c r="O83" i="5" s="1"/>
  <c r="N82" i="5"/>
  <c r="N83" i="5" s="1"/>
  <c r="M82" i="5"/>
  <c r="M83" i="5" s="1"/>
  <c r="L82" i="5"/>
  <c r="K82" i="5"/>
  <c r="K83" i="5" s="1"/>
  <c r="J82" i="5"/>
  <c r="J83" i="5" s="1"/>
  <c r="I82" i="5"/>
  <c r="I83" i="5" s="1"/>
  <c r="H82" i="5"/>
  <c r="H83" i="5" s="1"/>
  <c r="AK81" i="5"/>
  <c r="X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X80" i="5"/>
  <c r="O80" i="5"/>
  <c r="X79" i="5"/>
  <c r="V79" i="5"/>
  <c r="V80" i="5" s="1"/>
  <c r="U79" i="5"/>
  <c r="U80" i="5" s="1"/>
  <c r="T79" i="5"/>
  <c r="T80" i="5" s="1"/>
  <c r="S79" i="5"/>
  <c r="S80" i="5" s="1"/>
  <c r="R79" i="5"/>
  <c r="R80" i="5" s="1"/>
  <c r="Q79" i="5"/>
  <c r="Q80" i="5" s="1"/>
  <c r="P79" i="5"/>
  <c r="P80" i="5" s="1"/>
  <c r="O79" i="5"/>
  <c r="N79" i="5"/>
  <c r="N80" i="5" s="1"/>
  <c r="M79" i="5"/>
  <c r="M80" i="5" s="1"/>
  <c r="L79" i="5"/>
  <c r="L80" i="5" s="1"/>
  <c r="K79" i="5"/>
  <c r="K80" i="5" s="1"/>
  <c r="J79" i="5"/>
  <c r="J80" i="5" s="1"/>
  <c r="I79" i="5"/>
  <c r="I80" i="5" s="1"/>
  <c r="H79" i="5"/>
  <c r="H80" i="5" s="1"/>
  <c r="AK78" i="5"/>
  <c r="X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R77" i="5"/>
  <c r="J77" i="5"/>
  <c r="X76" i="5"/>
  <c r="X77" i="5" s="1"/>
  <c r="V76" i="5"/>
  <c r="V77" i="5" s="1"/>
  <c r="U76" i="5"/>
  <c r="U77" i="5" s="1"/>
  <c r="T76" i="5"/>
  <c r="T77" i="5" s="1"/>
  <c r="S76" i="5"/>
  <c r="S77" i="5" s="1"/>
  <c r="R76" i="5"/>
  <c r="Q76" i="5"/>
  <c r="Q77" i="5" s="1"/>
  <c r="P76" i="5"/>
  <c r="P77" i="5" s="1"/>
  <c r="O76" i="5"/>
  <c r="O77" i="5" s="1"/>
  <c r="N76" i="5"/>
  <c r="N77" i="5" s="1"/>
  <c r="M76" i="5"/>
  <c r="M77" i="5" s="1"/>
  <c r="L76" i="5"/>
  <c r="L77" i="5" s="1"/>
  <c r="K76" i="5"/>
  <c r="K77" i="5" s="1"/>
  <c r="J76" i="5"/>
  <c r="I76" i="5"/>
  <c r="I77" i="5" s="1"/>
  <c r="H76" i="5"/>
  <c r="H77" i="5" s="1"/>
  <c r="AK75" i="5"/>
  <c r="X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L74" i="5"/>
  <c r="V73" i="5"/>
  <c r="V74" i="5" s="1"/>
  <c r="U73" i="5"/>
  <c r="U74" i="5" s="1"/>
  <c r="T73" i="5"/>
  <c r="T74" i="5" s="1"/>
  <c r="S73" i="5"/>
  <c r="S74" i="5" s="1"/>
  <c r="R73" i="5"/>
  <c r="R74" i="5" s="1"/>
  <c r="Q73" i="5"/>
  <c r="Q74" i="5" s="1"/>
  <c r="P73" i="5"/>
  <c r="P74" i="5" s="1"/>
  <c r="O73" i="5"/>
  <c r="O74" i="5" s="1"/>
  <c r="N73" i="5"/>
  <c r="N74" i="5" s="1"/>
  <c r="M73" i="5"/>
  <c r="M74" i="5" s="1"/>
  <c r="L73" i="5"/>
  <c r="K73" i="5"/>
  <c r="K74" i="5" s="1"/>
  <c r="J73" i="5"/>
  <c r="J74" i="5" s="1"/>
  <c r="I73" i="5"/>
  <c r="I74" i="5" s="1"/>
  <c r="H73" i="5"/>
  <c r="H74" i="5" s="1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0" i="5"/>
  <c r="X71" i="5" s="1"/>
  <c r="AK69" i="5"/>
  <c r="X69" i="5"/>
  <c r="S68" i="5"/>
  <c r="K68" i="5"/>
  <c r="X67" i="5"/>
  <c r="X68" i="5" s="1"/>
  <c r="V67" i="5"/>
  <c r="V68" i="5" s="1"/>
  <c r="U67" i="5"/>
  <c r="T67" i="5"/>
  <c r="T68" i="5" s="1"/>
  <c r="S67" i="5"/>
  <c r="R67" i="5"/>
  <c r="R68" i="5" s="1"/>
  <c r="Q67" i="5"/>
  <c r="Q68" i="5" s="1"/>
  <c r="P67" i="5"/>
  <c r="P68" i="5" s="1"/>
  <c r="O67" i="5"/>
  <c r="O68" i="5" s="1"/>
  <c r="N67" i="5"/>
  <c r="N68" i="5" s="1"/>
  <c r="M67" i="5"/>
  <c r="L67" i="5"/>
  <c r="L68" i="5" s="1"/>
  <c r="K67" i="5"/>
  <c r="J67" i="5"/>
  <c r="J68" i="5" s="1"/>
  <c r="I67" i="5"/>
  <c r="I68" i="5" s="1"/>
  <c r="H67" i="5"/>
  <c r="H68" i="5" s="1"/>
  <c r="AK66" i="5"/>
  <c r="X66" i="5"/>
  <c r="V66" i="5"/>
  <c r="U66" i="5"/>
  <c r="T66" i="5"/>
  <c r="S66" i="5"/>
  <c r="R66" i="5"/>
  <c r="Q66" i="5"/>
  <c r="P66" i="5"/>
  <c r="P91" i="5" s="1"/>
  <c r="P92" i="5" s="1"/>
  <c r="O66" i="5"/>
  <c r="N66" i="5"/>
  <c r="M66" i="5"/>
  <c r="M90" i="5" s="1"/>
  <c r="L66" i="5"/>
  <c r="K66" i="5"/>
  <c r="J66" i="5"/>
  <c r="I66" i="5"/>
  <c r="H66" i="5"/>
  <c r="H91" i="5" s="1"/>
  <c r="H92" i="5" s="1"/>
  <c r="AI64" i="5"/>
  <c r="AA64" i="5"/>
  <c r="S64" i="5"/>
  <c r="K64" i="5"/>
  <c r="AJ63" i="5"/>
  <c r="AJ64" i="5" s="1"/>
  <c r="AI63" i="5"/>
  <c r="AI94" i="5" s="1"/>
  <c r="AH63" i="5"/>
  <c r="AH64" i="5" s="1"/>
  <c r="AG63" i="5"/>
  <c r="AF63" i="5"/>
  <c r="AF64" i="5" s="1"/>
  <c r="AE63" i="5"/>
  <c r="AE64" i="5" s="1"/>
  <c r="AD63" i="5"/>
  <c r="AD64" i="5" s="1"/>
  <c r="AC63" i="5"/>
  <c r="AC64" i="5" s="1"/>
  <c r="AB63" i="5"/>
  <c r="AB64" i="5" s="1"/>
  <c r="AA63" i="5"/>
  <c r="AA94" i="5" s="1"/>
  <c r="Z63" i="5"/>
  <c r="Z64" i="5" s="1"/>
  <c r="X63" i="5"/>
  <c r="X64" i="5" s="1"/>
  <c r="W63" i="5"/>
  <c r="W64" i="5" s="1"/>
  <c r="V63" i="5"/>
  <c r="V64" i="5" s="1"/>
  <c r="U63" i="5"/>
  <c r="U64" i="5" s="1"/>
  <c r="T63" i="5"/>
  <c r="T64" i="5" s="1"/>
  <c r="S63" i="5"/>
  <c r="R63" i="5"/>
  <c r="R64" i="5" s="1"/>
  <c r="Q63" i="5"/>
  <c r="Q64" i="5" s="1"/>
  <c r="P63" i="5"/>
  <c r="P64" i="5" s="1"/>
  <c r="O63" i="5"/>
  <c r="O64" i="5" s="1"/>
  <c r="N63" i="5"/>
  <c r="N64" i="5" s="1"/>
  <c r="M63" i="5"/>
  <c r="M64" i="5" s="1"/>
  <c r="L63" i="5"/>
  <c r="L64" i="5" s="1"/>
  <c r="K63" i="5"/>
  <c r="J63" i="5"/>
  <c r="J64" i="5" s="1"/>
  <c r="I63" i="5"/>
  <c r="I64" i="5" s="1"/>
  <c r="H63" i="5"/>
  <c r="H64" i="5" s="1"/>
  <c r="AJ62" i="5"/>
  <c r="AJ93" i="5" s="1"/>
  <c r="K34" i="6" s="1"/>
  <c r="AI62" i="5"/>
  <c r="AI93" i="5" s="1"/>
  <c r="K33" i="6" s="1"/>
  <c r="AH62" i="5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AA93" i="5" s="1"/>
  <c r="K25" i="6" s="1"/>
  <c r="Z62" i="5"/>
  <c r="X62" i="5"/>
  <c r="X93" i="5" s="1"/>
  <c r="K22" i="6" s="1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1" i="5"/>
  <c r="Y60" i="5"/>
  <c r="AK59" i="5"/>
  <c r="Y59" i="5"/>
  <c r="Y62" i="5" s="1"/>
  <c r="Y93" i="5" s="1"/>
  <c r="K23" i="6" s="1"/>
  <c r="AK57" i="5"/>
  <c r="Y57" i="5"/>
  <c r="Y58" i="5" s="1"/>
  <c r="Y63" i="5" s="1"/>
  <c r="AK56" i="5"/>
  <c r="AK58" i="5" s="1"/>
  <c r="Y56" i="5"/>
  <c r="W52" i="5"/>
  <c r="W93" i="5" s="1"/>
  <c r="K21" i="6" s="1"/>
  <c r="R52" i="5"/>
  <c r="O52" i="5"/>
  <c r="J52" i="5"/>
  <c r="M50" i="5"/>
  <c r="M51" i="5" s="1"/>
  <c r="I50" i="5"/>
  <c r="I51" i="5" s="1"/>
  <c r="AK49" i="5"/>
  <c r="M49" i="5"/>
  <c r="I49" i="5"/>
  <c r="L48" i="5"/>
  <c r="I48" i="5"/>
  <c r="Q47" i="5"/>
  <c r="Q48" i="5" s="1"/>
  <c r="M47" i="5"/>
  <c r="L47" i="5"/>
  <c r="I47" i="5"/>
  <c r="AK46" i="5"/>
  <c r="Q46" i="5"/>
  <c r="M46" i="5"/>
  <c r="L46" i="5"/>
  <c r="I46" i="5"/>
  <c r="S45" i="5"/>
  <c r="P45" i="5"/>
  <c r="K45" i="5"/>
  <c r="H45" i="5"/>
  <c r="W44" i="5"/>
  <c r="V44" i="5"/>
  <c r="V45" i="5" s="1"/>
  <c r="U44" i="5"/>
  <c r="U45" i="5" s="1"/>
  <c r="T44" i="5"/>
  <c r="T45" i="5" s="1"/>
  <c r="S44" i="5"/>
  <c r="R44" i="5"/>
  <c r="R45" i="5" s="1"/>
  <c r="Q44" i="5"/>
  <c r="Q45" i="5" s="1"/>
  <c r="Q53" i="5" s="1"/>
  <c r="P44" i="5"/>
  <c r="O44" i="5"/>
  <c r="N44" i="5"/>
  <c r="N45" i="5" s="1"/>
  <c r="M44" i="5"/>
  <c r="M45" i="5" s="1"/>
  <c r="L44" i="5"/>
  <c r="L45" i="5" s="1"/>
  <c r="K44" i="5"/>
  <c r="J44" i="5"/>
  <c r="J45" i="5" s="1"/>
  <c r="I44" i="5"/>
  <c r="I45" i="5" s="1"/>
  <c r="H44" i="5"/>
  <c r="AK43" i="5"/>
  <c r="W43" i="5"/>
  <c r="W45" i="5" s="1"/>
  <c r="V43" i="5"/>
  <c r="U43" i="5"/>
  <c r="T43" i="5"/>
  <c r="S43" i="5"/>
  <c r="R43" i="5"/>
  <c r="Q43" i="5"/>
  <c r="P43" i="5"/>
  <c r="O43" i="5"/>
  <c r="O45" i="5" s="1"/>
  <c r="N43" i="5"/>
  <c r="M43" i="5"/>
  <c r="L43" i="5"/>
  <c r="K43" i="5"/>
  <c r="J43" i="5"/>
  <c r="I43" i="5"/>
  <c r="H43" i="5"/>
  <c r="V42" i="5"/>
  <c r="S42" i="5"/>
  <c r="N42" i="5"/>
  <c r="K42" i="5"/>
  <c r="W41" i="5"/>
  <c r="W42" i="5" s="1"/>
  <c r="V41" i="5"/>
  <c r="U41" i="5"/>
  <c r="U42" i="5" s="1"/>
  <c r="T41" i="5"/>
  <c r="T42" i="5" s="1"/>
  <c r="S41" i="5"/>
  <c r="R41" i="5"/>
  <c r="Q41" i="5"/>
  <c r="Q42" i="5" s="1"/>
  <c r="P41" i="5"/>
  <c r="P42" i="5" s="1"/>
  <c r="O41" i="5"/>
  <c r="O42" i="5" s="1"/>
  <c r="N41" i="5"/>
  <c r="M41" i="5"/>
  <c r="M42" i="5" s="1"/>
  <c r="L41" i="5"/>
  <c r="L42" i="5" s="1"/>
  <c r="K41" i="5"/>
  <c r="J41" i="5"/>
  <c r="I41" i="5"/>
  <c r="I42" i="5" s="1"/>
  <c r="H41" i="5"/>
  <c r="H42" i="5" s="1"/>
  <c r="AK40" i="5"/>
  <c r="W40" i="5"/>
  <c r="V40" i="5"/>
  <c r="U40" i="5"/>
  <c r="T40" i="5"/>
  <c r="S40" i="5"/>
  <c r="R40" i="5"/>
  <c r="R42" i="5" s="1"/>
  <c r="Q40" i="5"/>
  <c r="P40" i="5"/>
  <c r="O40" i="5"/>
  <c r="N40" i="5"/>
  <c r="M40" i="5"/>
  <c r="L40" i="5"/>
  <c r="K40" i="5"/>
  <c r="J40" i="5"/>
  <c r="J42" i="5" s="1"/>
  <c r="I40" i="5"/>
  <c r="H40" i="5"/>
  <c r="V39" i="5"/>
  <c r="Q39" i="5"/>
  <c r="N39" i="5"/>
  <c r="I39" i="5"/>
  <c r="I53" i="5" s="1"/>
  <c r="W38" i="5"/>
  <c r="W39" i="5" s="1"/>
  <c r="V38" i="5"/>
  <c r="U38" i="5"/>
  <c r="T38" i="5"/>
  <c r="T39" i="5" s="1"/>
  <c r="S38" i="5"/>
  <c r="S39" i="5" s="1"/>
  <c r="R38" i="5"/>
  <c r="Q38" i="5"/>
  <c r="P38" i="5"/>
  <c r="P39" i="5" s="1"/>
  <c r="O38" i="5"/>
  <c r="O39" i="5" s="1"/>
  <c r="N38" i="5"/>
  <c r="M38" i="5"/>
  <c r="L38" i="5"/>
  <c r="L39" i="5" s="1"/>
  <c r="K38" i="5"/>
  <c r="K39" i="5" s="1"/>
  <c r="J38" i="5"/>
  <c r="I38" i="5"/>
  <c r="H38" i="5"/>
  <c r="H39" i="5" s="1"/>
  <c r="AK37" i="5"/>
  <c r="AK52" i="5" s="1"/>
  <c r="W37" i="5"/>
  <c r="V37" i="5"/>
  <c r="V52" i="5" s="1"/>
  <c r="U37" i="5"/>
  <c r="T37" i="5"/>
  <c r="T53" i="5" s="1"/>
  <c r="S37" i="5"/>
  <c r="R37" i="5"/>
  <c r="Q37" i="5"/>
  <c r="Q52" i="5" s="1"/>
  <c r="P37" i="5"/>
  <c r="P52" i="5" s="1"/>
  <c r="O37" i="5"/>
  <c r="N37" i="5"/>
  <c r="N52" i="5" s="1"/>
  <c r="M37" i="5"/>
  <c r="L37" i="5"/>
  <c r="L53" i="5" s="1"/>
  <c r="K37" i="5"/>
  <c r="J37" i="5"/>
  <c r="I37" i="5"/>
  <c r="I52" i="5" s="1"/>
  <c r="H37" i="5"/>
  <c r="H52" i="5" s="1"/>
  <c r="S32" i="5"/>
  <c r="V31" i="5"/>
  <c r="V32" i="5" s="1"/>
  <c r="U31" i="5"/>
  <c r="U32" i="5" s="1"/>
  <c r="T31" i="5"/>
  <c r="T32" i="5" s="1"/>
  <c r="S31" i="5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AK30" i="5"/>
  <c r="V30" i="5"/>
  <c r="U30" i="5"/>
  <c r="T30" i="5"/>
  <c r="S30" i="5"/>
  <c r="S33" i="5" s="1"/>
  <c r="R30" i="5"/>
  <c r="Q30" i="5"/>
  <c r="P30" i="5"/>
  <c r="O30" i="5"/>
  <c r="N30" i="5"/>
  <c r="M30" i="5"/>
  <c r="L30" i="5"/>
  <c r="K30" i="5"/>
  <c r="K33" i="5" s="1"/>
  <c r="J30" i="5"/>
  <c r="I30" i="5"/>
  <c r="H30" i="5"/>
  <c r="P29" i="5"/>
  <c r="H29" i="5"/>
  <c r="S28" i="5"/>
  <c r="S29" i="5" s="1"/>
  <c r="Q28" i="5"/>
  <c r="Q29" i="5" s="1"/>
  <c r="P28" i="5"/>
  <c r="H28" i="5"/>
  <c r="AK27" i="5"/>
  <c r="S27" i="5"/>
  <c r="Q27" i="5"/>
  <c r="P27" i="5"/>
  <c r="H27" i="5"/>
  <c r="R26" i="5"/>
  <c r="O26" i="5"/>
  <c r="K26" i="5"/>
  <c r="V25" i="5"/>
  <c r="V26" i="5" s="1"/>
  <c r="U25" i="5"/>
  <c r="U26" i="5" s="1"/>
  <c r="T25" i="5"/>
  <c r="R25" i="5"/>
  <c r="O25" i="5"/>
  <c r="N25" i="5"/>
  <c r="N26" i="5" s="1"/>
  <c r="M25" i="5"/>
  <c r="K25" i="5"/>
  <c r="J25" i="5"/>
  <c r="J26" i="5" s="1"/>
  <c r="I25" i="5"/>
  <c r="I26" i="5" s="1"/>
  <c r="AK24" i="5"/>
  <c r="V24" i="5"/>
  <c r="U24" i="5"/>
  <c r="T24" i="5"/>
  <c r="T26" i="5" s="1"/>
  <c r="R24" i="5"/>
  <c r="O24" i="5"/>
  <c r="N24" i="5"/>
  <c r="M24" i="5"/>
  <c r="M26" i="5" s="1"/>
  <c r="K24" i="5"/>
  <c r="J24" i="5"/>
  <c r="I24" i="5"/>
  <c r="P23" i="5"/>
  <c r="O23" i="5"/>
  <c r="U22" i="5"/>
  <c r="U23" i="5" s="1"/>
  <c r="R22" i="5"/>
  <c r="P22" i="5"/>
  <c r="O22" i="5"/>
  <c r="M22" i="5"/>
  <c r="M23" i="5" s="1"/>
  <c r="J22" i="5"/>
  <c r="AK21" i="5"/>
  <c r="U21" i="5"/>
  <c r="R21" i="5"/>
  <c r="R23" i="5" s="1"/>
  <c r="P21" i="5"/>
  <c r="O21" i="5"/>
  <c r="M21" i="5"/>
  <c r="J21" i="5"/>
  <c r="J23" i="5" s="1"/>
  <c r="V19" i="5"/>
  <c r="V20" i="5" s="1"/>
  <c r="U19" i="5"/>
  <c r="U20" i="5" s="1"/>
  <c r="T19" i="5"/>
  <c r="T20" i="5" s="1"/>
  <c r="S19" i="5"/>
  <c r="S20" i="5" s="1"/>
  <c r="R19" i="5"/>
  <c r="R20" i="5" s="1"/>
  <c r="Q19" i="5"/>
  <c r="Q20" i="5" s="1"/>
  <c r="P19" i="5"/>
  <c r="P20" i="5" s="1"/>
  <c r="O19" i="5"/>
  <c r="O20" i="5" s="1"/>
  <c r="N19" i="5"/>
  <c r="N20" i="5" s="1"/>
  <c r="M19" i="5"/>
  <c r="M20" i="5" s="1"/>
  <c r="L19" i="5"/>
  <c r="L20" i="5" s="1"/>
  <c r="K19" i="5"/>
  <c r="K20" i="5" s="1"/>
  <c r="J19" i="5"/>
  <c r="J20" i="5" s="1"/>
  <c r="I19" i="5"/>
  <c r="I20" i="5" s="1"/>
  <c r="H19" i="5"/>
  <c r="H20" i="5" s="1"/>
  <c r="AK18" i="5"/>
  <c r="V18" i="5"/>
  <c r="U18" i="5"/>
  <c r="T18" i="5"/>
  <c r="S18" i="5"/>
  <c r="R18" i="5"/>
  <c r="Q18" i="5"/>
  <c r="P18" i="5"/>
  <c r="P33" i="5" s="1"/>
  <c r="P93" i="5" s="1"/>
  <c r="K14" i="6" s="1"/>
  <c r="O18" i="5"/>
  <c r="N18" i="5"/>
  <c r="M18" i="5"/>
  <c r="L18" i="5"/>
  <c r="K18" i="5"/>
  <c r="J18" i="5"/>
  <c r="I18" i="5"/>
  <c r="H18" i="5"/>
  <c r="H33" i="5" s="1"/>
  <c r="H93" i="5" s="1"/>
  <c r="K6" i="6" s="1"/>
  <c r="AK13" i="5"/>
  <c r="AK14" i="5" s="1"/>
  <c r="AK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J31" i="4"/>
  <c r="W30" i="4"/>
  <c r="S30" i="4"/>
  <c r="P30" i="4"/>
  <c r="O30" i="4"/>
  <c r="K30" i="4"/>
  <c r="H30" i="4"/>
  <c r="W29" i="4"/>
  <c r="V29" i="4"/>
  <c r="V30" i="4" s="1"/>
  <c r="U29" i="4"/>
  <c r="T29" i="4"/>
  <c r="T30" i="4" s="1"/>
  <c r="S29" i="4"/>
  <c r="R29" i="4"/>
  <c r="R30" i="4" s="1"/>
  <c r="Q29" i="4"/>
  <c r="Q30" i="4" s="1"/>
  <c r="P29" i="4"/>
  <c r="O29" i="4"/>
  <c r="N29" i="4"/>
  <c r="N30" i="4" s="1"/>
  <c r="M29" i="4"/>
  <c r="L29" i="4"/>
  <c r="L30" i="4" s="1"/>
  <c r="K29" i="4"/>
  <c r="J29" i="4"/>
  <c r="J30" i="4" s="1"/>
  <c r="I29" i="4"/>
  <c r="I30" i="4" s="1"/>
  <c r="H29" i="4"/>
  <c r="AK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T27" i="4"/>
  <c r="Q27" i="4"/>
  <c r="K27" i="4"/>
  <c r="H27" i="4"/>
  <c r="W26" i="4"/>
  <c r="T26" i="4"/>
  <c r="S26" i="4"/>
  <c r="S27" i="4" s="1"/>
  <c r="R26" i="4"/>
  <c r="R27" i="4" s="1"/>
  <c r="Q26" i="4"/>
  <c r="P26" i="4"/>
  <c r="O26" i="4"/>
  <c r="O27" i="4" s="1"/>
  <c r="N26" i="4"/>
  <c r="N27" i="4" s="1"/>
  <c r="L26" i="4"/>
  <c r="K26" i="4"/>
  <c r="J26" i="4"/>
  <c r="J27" i="4" s="1"/>
  <c r="I26" i="4"/>
  <c r="I27" i="4" s="1"/>
  <c r="H26" i="4"/>
  <c r="AK25" i="4"/>
  <c r="W25" i="4"/>
  <c r="W27" i="4" s="1"/>
  <c r="T25" i="4"/>
  <c r="S25" i="4"/>
  <c r="R25" i="4"/>
  <c r="Q25" i="4"/>
  <c r="P25" i="4"/>
  <c r="P27" i="4" s="1"/>
  <c r="O25" i="4"/>
  <c r="N25" i="4"/>
  <c r="L25" i="4"/>
  <c r="L27" i="4" s="1"/>
  <c r="K25" i="4"/>
  <c r="J25" i="4"/>
  <c r="I25" i="4"/>
  <c r="H25" i="4"/>
  <c r="U24" i="4"/>
  <c r="T24" i="4"/>
  <c r="P24" i="4"/>
  <c r="M24" i="4"/>
  <c r="L24" i="4"/>
  <c r="H24" i="4"/>
  <c r="W23" i="4"/>
  <c r="W24" i="4" s="1"/>
  <c r="V23" i="4"/>
  <c r="V24" i="4" s="1"/>
  <c r="U23" i="4"/>
  <c r="T23" i="4"/>
  <c r="S23" i="4"/>
  <c r="S24" i="4" s="1"/>
  <c r="R23" i="4"/>
  <c r="R24" i="4" s="1"/>
  <c r="Q23" i="4"/>
  <c r="Q24" i="4" s="1"/>
  <c r="P23" i="4"/>
  <c r="O23" i="4"/>
  <c r="O24" i="4" s="1"/>
  <c r="N23" i="4"/>
  <c r="N24" i="4" s="1"/>
  <c r="M23" i="4"/>
  <c r="L23" i="4"/>
  <c r="K23" i="4"/>
  <c r="K24" i="4" s="1"/>
  <c r="J23" i="4"/>
  <c r="J24" i="4" s="1"/>
  <c r="I23" i="4"/>
  <c r="I24" i="4" s="1"/>
  <c r="H23" i="4"/>
  <c r="AK22" i="4"/>
  <c r="W22" i="4"/>
  <c r="V22" i="4"/>
  <c r="V32" i="4" s="1"/>
  <c r="V33" i="4" s="1"/>
  <c r="U22" i="4"/>
  <c r="T22" i="4"/>
  <c r="S22" i="4"/>
  <c r="S31" i="4" s="1"/>
  <c r="R22" i="4"/>
  <c r="Q22" i="4"/>
  <c r="P22" i="4"/>
  <c r="O22" i="4"/>
  <c r="O31" i="4" s="1"/>
  <c r="N22" i="4"/>
  <c r="M22" i="4"/>
  <c r="L22" i="4"/>
  <c r="K22" i="4"/>
  <c r="K31" i="4" s="1"/>
  <c r="J22" i="4"/>
  <c r="I22" i="4"/>
  <c r="H22" i="4"/>
  <c r="Q21" i="4"/>
  <c r="Q32" i="4" s="1"/>
  <c r="Q33" i="4" s="1"/>
  <c r="N21" i="4"/>
  <c r="H21" i="4"/>
  <c r="W20" i="4"/>
  <c r="T20" i="4"/>
  <c r="T21" i="4" s="1"/>
  <c r="S20" i="4"/>
  <c r="S21" i="4" s="1"/>
  <c r="R20" i="4"/>
  <c r="Q20" i="4"/>
  <c r="P20" i="4"/>
  <c r="P21" i="4" s="1"/>
  <c r="O20" i="4"/>
  <c r="O21" i="4" s="1"/>
  <c r="N20" i="4"/>
  <c r="L20" i="4"/>
  <c r="K20" i="4"/>
  <c r="K21" i="4" s="1"/>
  <c r="J20" i="4"/>
  <c r="J21" i="4" s="1"/>
  <c r="I20" i="4"/>
  <c r="H20" i="4"/>
  <c r="AK19" i="4"/>
  <c r="AK31" i="4" s="1"/>
  <c r="W19" i="4"/>
  <c r="T19" i="4"/>
  <c r="S19" i="4"/>
  <c r="S32" i="4" s="1"/>
  <c r="R19" i="4"/>
  <c r="Q19" i="4"/>
  <c r="Q31" i="4" s="1"/>
  <c r="P19" i="4"/>
  <c r="P31" i="4" s="1"/>
  <c r="O19" i="4"/>
  <c r="N19" i="4"/>
  <c r="L19" i="4"/>
  <c r="K19" i="4"/>
  <c r="K32" i="4" s="1"/>
  <c r="J19" i="4"/>
  <c r="I19" i="4"/>
  <c r="H19" i="4"/>
  <c r="H31" i="4" s="1"/>
  <c r="T15" i="4"/>
  <c r="Q15" i="4"/>
  <c r="Q34" i="4" s="1"/>
  <c r="J15" i="6" s="1"/>
  <c r="P15" i="4"/>
  <c r="L15" i="4"/>
  <c r="I15" i="4"/>
  <c r="H15" i="4"/>
  <c r="H34" i="4" s="1"/>
  <c r="J6" i="6" s="1"/>
  <c r="Q14" i="4"/>
  <c r="M14" i="4"/>
  <c r="U13" i="4"/>
  <c r="U14" i="4" s="1"/>
  <c r="R13" i="4"/>
  <c r="R14" i="4" s="1"/>
  <c r="Q13" i="4"/>
  <c r="O13" i="4"/>
  <c r="O14" i="4" s="1"/>
  <c r="N13" i="4"/>
  <c r="N14" i="4" s="1"/>
  <c r="M13" i="4"/>
  <c r="J13" i="4"/>
  <c r="AK12" i="4"/>
  <c r="U12" i="4"/>
  <c r="R12" i="4"/>
  <c r="Q12" i="4"/>
  <c r="O12" i="4"/>
  <c r="N12" i="4"/>
  <c r="M12" i="4"/>
  <c r="J12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I8" i="4"/>
  <c r="I11" i="4" s="1"/>
  <c r="I16" i="4" s="1"/>
  <c r="AK7" i="4"/>
  <c r="V7" i="4"/>
  <c r="U7" i="4"/>
  <c r="U15" i="4" s="1"/>
  <c r="T7" i="4"/>
  <c r="S7" i="4"/>
  <c r="R7" i="4"/>
  <c r="Q7" i="4"/>
  <c r="P7" i="4"/>
  <c r="O7" i="4"/>
  <c r="N7" i="4"/>
  <c r="M7" i="4"/>
  <c r="M15" i="4" s="1"/>
  <c r="L7" i="4"/>
  <c r="K7" i="4"/>
  <c r="J7" i="4"/>
  <c r="I7" i="4"/>
  <c r="H7" i="4"/>
  <c r="AF41" i="3"/>
  <c r="I30" i="6" s="1"/>
  <c r="L30" i="6" s="1"/>
  <c r="AK38" i="3"/>
  <c r="AH38" i="3"/>
  <c r="AH41" i="3" s="1"/>
  <c r="I32" i="6" s="1"/>
  <c r="L32" i="6" s="1"/>
  <c r="AC38" i="3"/>
  <c r="AC41" i="3" s="1"/>
  <c r="I27" i="6" s="1"/>
  <c r="L27" i="6" s="1"/>
  <c r="Z38" i="3"/>
  <c r="Z41" i="3" s="1"/>
  <c r="I24" i="6" s="1"/>
  <c r="L24" i="6" s="1"/>
  <c r="J38" i="3"/>
  <c r="Y36" i="3"/>
  <c r="AK35" i="3"/>
  <c r="Y35" i="3"/>
  <c r="T34" i="3"/>
  <c r="AJ33" i="3"/>
  <c r="AH33" i="3"/>
  <c r="AH34" i="3" s="1"/>
  <c r="AG33" i="3"/>
  <c r="AG34" i="3" s="1"/>
  <c r="AF33" i="3"/>
  <c r="AE33" i="3"/>
  <c r="AE34" i="3" s="1"/>
  <c r="AC33" i="3"/>
  <c r="AB33" i="3"/>
  <c r="AA33" i="3"/>
  <c r="AA34" i="3" s="1"/>
  <c r="Z33" i="3"/>
  <c r="Y33" i="3"/>
  <c r="Y34" i="3" s="1"/>
  <c r="X33" i="3"/>
  <c r="X34" i="3" s="1"/>
  <c r="W33" i="3"/>
  <c r="V33" i="3"/>
  <c r="V34" i="3" s="1"/>
  <c r="U33" i="3"/>
  <c r="T33" i="3"/>
  <c r="S33" i="3"/>
  <c r="S34" i="3" s="1"/>
  <c r="R33" i="3"/>
  <c r="Q33" i="3"/>
  <c r="Q34" i="3" s="1"/>
  <c r="P33" i="3"/>
  <c r="P34" i="3" s="1"/>
  <c r="O33" i="3"/>
  <c r="N33" i="3"/>
  <c r="N34" i="3" s="1"/>
  <c r="M33" i="3"/>
  <c r="L33" i="3"/>
  <c r="K33" i="3"/>
  <c r="K34" i="3" s="1"/>
  <c r="J33" i="3"/>
  <c r="I33" i="3"/>
  <c r="I34" i="3" s="1"/>
  <c r="H33" i="3"/>
  <c r="H34" i="3" s="1"/>
  <c r="AK32" i="3"/>
  <c r="AJ32" i="3"/>
  <c r="AJ34" i="3" s="1"/>
  <c r="AH32" i="3"/>
  <c r="AG32" i="3"/>
  <c r="AG38" i="3" s="1"/>
  <c r="AG41" i="3" s="1"/>
  <c r="I31" i="6" s="1"/>
  <c r="L31" i="6" s="1"/>
  <c r="AF32" i="3"/>
  <c r="AF38" i="3" s="1"/>
  <c r="AE32" i="3"/>
  <c r="AC32" i="3"/>
  <c r="AC34" i="3" s="1"/>
  <c r="AB32" i="3"/>
  <c r="AA32" i="3"/>
  <c r="Z32" i="3"/>
  <c r="Z34" i="3" s="1"/>
  <c r="Y32" i="3"/>
  <c r="X32" i="3"/>
  <c r="X38" i="3" s="1"/>
  <c r="X41" i="3" s="1"/>
  <c r="I22" i="6" s="1"/>
  <c r="L22" i="6" s="1"/>
  <c r="W32" i="3"/>
  <c r="W38" i="3" s="1"/>
  <c r="V32" i="3"/>
  <c r="U32" i="3"/>
  <c r="U34" i="3" s="1"/>
  <c r="T32" i="3"/>
  <c r="S32" i="3"/>
  <c r="R32" i="3"/>
  <c r="R34" i="3" s="1"/>
  <c r="Q32" i="3"/>
  <c r="Q38" i="3" s="1"/>
  <c r="P32" i="3"/>
  <c r="P38" i="3" s="1"/>
  <c r="O32" i="3"/>
  <c r="O38" i="3" s="1"/>
  <c r="N32" i="3"/>
  <c r="M32" i="3"/>
  <c r="M34" i="3" s="1"/>
  <c r="L32" i="3"/>
  <c r="K32" i="3"/>
  <c r="J32" i="3"/>
  <c r="J34" i="3" s="1"/>
  <c r="I32" i="3"/>
  <c r="H32" i="3"/>
  <c r="H38" i="3" s="1"/>
  <c r="U31" i="3"/>
  <c r="T31" i="3"/>
  <c r="R31" i="3"/>
  <c r="O31" i="3"/>
  <c r="V30" i="3"/>
  <c r="V31" i="3" s="1"/>
  <c r="U30" i="3"/>
  <c r="T30" i="3"/>
  <c r="S30" i="3"/>
  <c r="R30" i="3"/>
  <c r="Q30" i="3"/>
  <c r="Q31" i="3" s="1"/>
  <c r="P30" i="3"/>
  <c r="P31" i="3" s="1"/>
  <c r="O30" i="3"/>
  <c r="N30" i="3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AK29" i="3"/>
  <c r="V29" i="3"/>
  <c r="V38" i="3" s="1"/>
  <c r="U29" i="3"/>
  <c r="T29" i="3"/>
  <c r="S29" i="3"/>
  <c r="S38" i="3" s="1"/>
  <c r="R29" i="3"/>
  <c r="Q29" i="3"/>
  <c r="P29" i="3"/>
  <c r="O29" i="3"/>
  <c r="M29" i="3"/>
  <c r="M38" i="3" s="1"/>
  <c r="L29" i="3"/>
  <c r="K29" i="3"/>
  <c r="K38" i="3" s="1"/>
  <c r="J29" i="3"/>
  <c r="I29" i="3"/>
  <c r="H29" i="3"/>
  <c r="Y28" i="3"/>
  <c r="X28" i="3"/>
  <c r="T28" i="3"/>
  <c r="O28" i="3"/>
  <c r="L28" i="3"/>
  <c r="AJ27" i="3"/>
  <c r="AB27" i="3"/>
  <c r="AA27" i="3"/>
  <c r="AA28" i="3" s="1"/>
  <c r="Y27" i="3"/>
  <c r="X27" i="3"/>
  <c r="W27" i="3"/>
  <c r="V27" i="3"/>
  <c r="V28" i="3" s="1"/>
  <c r="U27" i="3"/>
  <c r="U28" i="3" s="1"/>
  <c r="T27" i="3"/>
  <c r="S27" i="3"/>
  <c r="S28" i="3" s="1"/>
  <c r="R27" i="3"/>
  <c r="Q27" i="3"/>
  <c r="Q28" i="3" s="1"/>
  <c r="P27" i="3"/>
  <c r="P28" i="3" s="1"/>
  <c r="O27" i="3"/>
  <c r="N27" i="3"/>
  <c r="N28" i="3" s="1"/>
  <c r="M27" i="3"/>
  <c r="M28" i="3" s="1"/>
  <c r="L27" i="3"/>
  <c r="K27" i="3"/>
  <c r="K28" i="3" s="1"/>
  <c r="J27" i="3"/>
  <c r="I27" i="3"/>
  <c r="I28" i="3" s="1"/>
  <c r="H27" i="3"/>
  <c r="H28" i="3" s="1"/>
  <c r="AK26" i="3"/>
  <c r="AJ26" i="3"/>
  <c r="AJ28" i="3" s="1"/>
  <c r="AB26" i="3"/>
  <c r="AB28" i="3" s="1"/>
  <c r="AA26" i="3"/>
  <c r="Y26" i="3"/>
  <c r="X26" i="3"/>
  <c r="V26" i="3"/>
  <c r="U26" i="3"/>
  <c r="U38" i="3" s="1"/>
  <c r="T26" i="3"/>
  <c r="S26" i="3"/>
  <c r="R26" i="3"/>
  <c r="R28" i="3" s="1"/>
  <c r="Q26" i="3"/>
  <c r="P26" i="3"/>
  <c r="O26" i="3"/>
  <c r="N26" i="3"/>
  <c r="M26" i="3"/>
  <c r="L26" i="3"/>
  <c r="K26" i="3"/>
  <c r="J26" i="3"/>
  <c r="J28" i="3" s="1"/>
  <c r="I26" i="3"/>
  <c r="H26" i="3"/>
  <c r="AI25" i="3"/>
  <c r="AF25" i="3"/>
  <c r="AA25" i="3"/>
  <c r="X25" i="3"/>
  <c r="S25" i="3"/>
  <c r="P25" i="3"/>
  <c r="K25" i="3"/>
  <c r="H25" i="3"/>
  <c r="AJ24" i="3"/>
  <c r="AI24" i="3"/>
  <c r="AH24" i="3"/>
  <c r="AH25" i="3" s="1"/>
  <c r="AG24" i="3"/>
  <c r="AG25" i="3" s="1"/>
  <c r="AF24" i="3"/>
  <c r="AE24" i="3"/>
  <c r="AE25" i="3" s="1"/>
  <c r="AD24" i="3"/>
  <c r="AD25" i="3" s="1"/>
  <c r="AC24" i="3"/>
  <c r="AB24" i="3"/>
  <c r="AA24" i="3"/>
  <c r="Z24" i="3"/>
  <c r="Z25" i="3" s="1"/>
  <c r="Y24" i="3"/>
  <c r="Y25" i="3" s="1"/>
  <c r="X24" i="3"/>
  <c r="W24" i="3"/>
  <c r="W25" i="3" s="1"/>
  <c r="V24" i="3"/>
  <c r="V25" i="3" s="1"/>
  <c r="U24" i="3"/>
  <c r="T24" i="3"/>
  <c r="S24" i="3"/>
  <c r="R24" i="3"/>
  <c r="R25" i="3" s="1"/>
  <c r="Q24" i="3"/>
  <c r="Q25" i="3" s="1"/>
  <c r="P24" i="3"/>
  <c r="O24" i="3"/>
  <c r="O25" i="3" s="1"/>
  <c r="N24" i="3"/>
  <c r="N25" i="3" s="1"/>
  <c r="M24" i="3"/>
  <c r="L24" i="3"/>
  <c r="K24" i="3"/>
  <c r="J24" i="3"/>
  <c r="J25" i="3" s="1"/>
  <c r="I24" i="3"/>
  <c r="I25" i="3" s="1"/>
  <c r="H24" i="3"/>
  <c r="AK23" i="3"/>
  <c r="AJ23" i="3"/>
  <c r="AI23" i="3"/>
  <c r="AH23" i="3"/>
  <c r="AG23" i="3"/>
  <c r="AF23" i="3"/>
  <c r="AE23" i="3"/>
  <c r="AE38" i="3" s="1"/>
  <c r="AE41" i="3" s="1"/>
  <c r="I29" i="6" s="1"/>
  <c r="L29" i="6" s="1"/>
  <c r="AD23" i="3"/>
  <c r="AC23" i="3"/>
  <c r="AC25" i="3" s="1"/>
  <c r="AB23" i="3"/>
  <c r="AA23" i="3"/>
  <c r="Z23" i="3"/>
  <c r="Y23" i="3"/>
  <c r="X23" i="3"/>
  <c r="W23" i="3"/>
  <c r="V23" i="3"/>
  <c r="U23" i="3"/>
  <c r="U25" i="3" s="1"/>
  <c r="T23" i="3"/>
  <c r="S23" i="3"/>
  <c r="R23" i="3"/>
  <c r="Q23" i="3"/>
  <c r="P23" i="3"/>
  <c r="O23" i="3"/>
  <c r="N23" i="3"/>
  <c r="M23" i="3"/>
  <c r="M25" i="3" s="1"/>
  <c r="L23" i="3"/>
  <c r="K23" i="3"/>
  <c r="J23" i="3"/>
  <c r="I23" i="3"/>
  <c r="H23" i="3"/>
  <c r="AH22" i="3"/>
  <c r="AC22" i="3"/>
  <c r="Z22" i="3"/>
  <c r="U22" i="3"/>
  <c r="R22" i="3"/>
  <c r="M22" i="3"/>
  <c r="J22" i="3"/>
  <c r="AJ21" i="3"/>
  <c r="AJ22" i="3" s="1"/>
  <c r="AI21" i="3"/>
  <c r="AI22" i="3" s="1"/>
  <c r="AH21" i="3"/>
  <c r="AG21" i="3"/>
  <c r="AG22" i="3" s="1"/>
  <c r="AF21" i="3"/>
  <c r="AF22" i="3" s="1"/>
  <c r="AE21" i="3"/>
  <c r="AD21" i="3"/>
  <c r="AC21" i="3"/>
  <c r="AB21" i="3"/>
  <c r="AB22" i="3" s="1"/>
  <c r="AA21" i="3"/>
  <c r="AA22" i="3" s="1"/>
  <c r="Z21" i="3"/>
  <c r="Y21" i="3"/>
  <c r="Y22" i="3" s="1"/>
  <c r="X21" i="3"/>
  <c r="X22" i="3" s="1"/>
  <c r="W21" i="3"/>
  <c r="V21" i="3"/>
  <c r="U21" i="3"/>
  <c r="T21" i="3"/>
  <c r="T22" i="3" s="1"/>
  <c r="S21" i="3"/>
  <c r="S22" i="3" s="1"/>
  <c r="R21" i="3"/>
  <c r="Q21" i="3"/>
  <c r="Q22" i="3" s="1"/>
  <c r="P21" i="3"/>
  <c r="P22" i="3" s="1"/>
  <c r="O21" i="3"/>
  <c r="N21" i="3"/>
  <c r="M21" i="3"/>
  <c r="L21" i="3"/>
  <c r="L22" i="3" s="1"/>
  <c r="K21" i="3"/>
  <c r="K22" i="3" s="1"/>
  <c r="J21" i="3"/>
  <c r="I21" i="3"/>
  <c r="H21" i="3"/>
  <c r="H22" i="3" s="1"/>
  <c r="AK20" i="3"/>
  <c r="AJ20" i="3"/>
  <c r="AI20" i="3"/>
  <c r="AI38" i="3" s="1"/>
  <c r="AI41" i="3" s="1"/>
  <c r="I33" i="6" s="1"/>
  <c r="L33" i="6" s="1"/>
  <c r="AH20" i="3"/>
  <c r="AG20" i="3"/>
  <c r="AF20" i="3"/>
  <c r="AE20" i="3"/>
  <c r="AE22" i="3" s="1"/>
  <c r="AE39" i="3" s="1"/>
  <c r="AD20" i="3"/>
  <c r="AC20" i="3"/>
  <c r="AC39" i="3" s="1"/>
  <c r="AB20" i="3"/>
  <c r="AA20" i="3"/>
  <c r="AA38" i="3" s="1"/>
  <c r="AA41" i="3" s="1"/>
  <c r="I25" i="6" s="1"/>
  <c r="L25" i="6" s="1"/>
  <c r="Z20" i="3"/>
  <c r="Z39" i="3" s="1"/>
  <c r="Y20" i="3"/>
  <c r="X20" i="3"/>
  <c r="X39" i="3" s="1"/>
  <c r="W20" i="3"/>
  <c r="W22" i="3" s="1"/>
  <c r="V20" i="3"/>
  <c r="U20" i="3"/>
  <c r="U39" i="3" s="1"/>
  <c r="U40" i="3" s="1"/>
  <c r="T20" i="3"/>
  <c r="S20" i="3"/>
  <c r="R20" i="3"/>
  <c r="Q20" i="3"/>
  <c r="P20" i="3"/>
  <c r="O20" i="3"/>
  <c r="O22" i="3" s="1"/>
  <c r="N20" i="3"/>
  <c r="M20" i="3"/>
  <c r="L20" i="3"/>
  <c r="K20" i="3"/>
  <c r="J20" i="3"/>
  <c r="J39" i="3" s="1"/>
  <c r="I20" i="3"/>
  <c r="H20" i="3"/>
  <c r="AB19" i="3"/>
  <c r="AB18" i="3"/>
  <c r="AK17" i="3"/>
  <c r="AB17" i="3"/>
  <c r="Q14" i="3"/>
  <c r="W13" i="3"/>
  <c r="W41" i="3" s="1"/>
  <c r="I21" i="6" s="1"/>
  <c r="T13" i="3"/>
  <c r="R13" i="3"/>
  <c r="O13" i="3"/>
  <c r="O41" i="3" s="1"/>
  <c r="I13" i="6" s="1"/>
  <c r="L13" i="3"/>
  <c r="J13" i="3"/>
  <c r="J41" i="3" s="1"/>
  <c r="I8" i="6" s="1"/>
  <c r="S12" i="3"/>
  <c r="P12" i="3"/>
  <c r="K12" i="3"/>
  <c r="H12" i="3"/>
  <c r="W11" i="3"/>
  <c r="W12" i="3" s="1"/>
  <c r="V11" i="3"/>
  <c r="V12" i="3" s="1"/>
  <c r="U11" i="3"/>
  <c r="T11" i="3"/>
  <c r="T12" i="3" s="1"/>
  <c r="S11" i="3"/>
  <c r="R11" i="3"/>
  <c r="R12" i="3" s="1"/>
  <c r="Q11" i="3"/>
  <c r="Q12" i="3" s="1"/>
  <c r="P11" i="3"/>
  <c r="O11" i="3"/>
  <c r="O12" i="3" s="1"/>
  <c r="N11" i="3"/>
  <c r="N12" i="3" s="1"/>
  <c r="M11" i="3"/>
  <c r="L11" i="3"/>
  <c r="L12" i="3" s="1"/>
  <c r="K11" i="3"/>
  <c r="J11" i="3"/>
  <c r="J12" i="3" s="1"/>
  <c r="I11" i="3"/>
  <c r="I12" i="3" s="1"/>
  <c r="H11" i="3"/>
  <c r="AK10" i="3"/>
  <c r="W10" i="3"/>
  <c r="V10" i="3"/>
  <c r="U10" i="3"/>
  <c r="U12" i="3" s="1"/>
  <c r="T10" i="3"/>
  <c r="S10" i="3"/>
  <c r="R10" i="3"/>
  <c r="Q10" i="3"/>
  <c r="P10" i="3"/>
  <c r="O10" i="3"/>
  <c r="N10" i="3"/>
  <c r="M10" i="3"/>
  <c r="M12" i="3" s="1"/>
  <c r="L10" i="3"/>
  <c r="K10" i="3"/>
  <c r="J10" i="3"/>
  <c r="I10" i="3"/>
  <c r="H10" i="3"/>
  <c r="V9" i="3"/>
  <c r="V14" i="3" s="1"/>
  <c r="S9" i="3"/>
  <c r="N9" i="3"/>
  <c r="N14" i="3" s="1"/>
  <c r="K9" i="3"/>
  <c r="W8" i="3"/>
  <c r="V8" i="3"/>
  <c r="U8" i="3"/>
  <c r="T8" i="3"/>
  <c r="S8" i="3"/>
  <c r="R8" i="3"/>
  <c r="R9" i="3" s="1"/>
  <c r="Q8" i="3"/>
  <c r="Q9" i="3" s="1"/>
  <c r="P8" i="3"/>
  <c r="O8" i="3"/>
  <c r="N8" i="3"/>
  <c r="M8" i="3"/>
  <c r="L8" i="3"/>
  <c r="K8" i="3"/>
  <c r="J8" i="3"/>
  <c r="J9" i="3" s="1"/>
  <c r="I8" i="3"/>
  <c r="I9" i="3" s="1"/>
  <c r="H8" i="3"/>
  <c r="AK7" i="3"/>
  <c r="W7" i="3"/>
  <c r="V7" i="3"/>
  <c r="V13" i="3" s="1"/>
  <c r="V41" i="3" s="1"/>
  <c r="I20" i="6" s="1"/>
  <c r="U7" i="3"/>
  <c r="T7" i="3"/>
  <c r="S7" i="3"/>
  <c r="S14" i="3" s="1"/>
  <c r="R7" i="3"/>
  <c r="Q7" i="3"/>
  <c r="Q13" i="3" s="1"/>
  <c r="Q41" i="3" s="1"/>
  <c r="I15" i="6" s="1"/>
  <c r="P7" i="3"/>
  <c r="O7" i="3"/>
  <c r="N7" i="3"/>
  <c r="N13" i="3" s="1"/>
  <c r="M7" i="3"/>
  <c r="L7" i="3"/>
  <c r="K7" i="3"/>
  <c r="K14" i="3" s="1"/>
  <c r="J7" i="3"/>
  <c r="I7" i="3"/>
  <c r="I13" i="3" s="1"/>
  <c r="H7" i="3"/>
  <c r="AH153" i="2"/>
  <c r="AE153" i="2"/>
  <c r="Z153" i="2"/>
  <c r="AK152" i="2"/>
  <c r="AK150" i="2"/>
  <c r="AK149" i="2"/>
  <c r="AK146" i="2"/>
  <c r="AK143" i="2"/>
  <c r="AK140" i="2"/>
  <c r="W136" i="2"/>
  <c r="I135" i="2"/>
  <c r="I136" i="2" s="1"/>
  <c r="AK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AK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AK88" i="5" s="1"/>
  <c r="AK89" i="5" s="1"/>
  <c r="AK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AK85" i="5" s="1"/>
  <c r="AK86" i="5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AK126" i="2"/>
  <c r="AK82" i="5" s="1"/>
  <c r="AK83" i="5" s="1"/>
  <c r="AK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79" i="5" s="1"/>
  <c r="AK80" i="5" s="1"/>
  <c r="AK121" i="2"/>
  <c r="X121" i="2"/>
  <c r="W121" i="2"/>
  <c r="V121" i="2"/>
  <c r="U121" i="2"/>
  <c r="T121" i="2"/>
  <c r="S121" i="2"/>
  <c r="R121" i="2"/>
  <c r="Q121" i="2"/>
  <c r="Q135" i="2" s="1"/>
  <c r="Q136" i="2" s="1"/>
  <c r="P121" i="2"/>
  <c r="O121" i="2"/>
  <c r="N121" i="2"/>
  <c r="M121" i="2"/>
  <c r="L121" i="2"/>
  <c r="K121" i="2"/>
  <c r="J121" i="2"/>
  <c r="I121" i="2"/>
  <c r="H121" i="2"/>
  <c r="AK120" i="2"/>
  <c r="AK76" i="5" s="1"/>
  <c r="AK77" i="5" s="1"/>
  <c r="X118" i="2"/>
  <c r="W118" i="2"/>
  <c r="V118" i="2"/>
  <c r="U118" i="2"/>
  <c r="T118" i="2"/>
  <c r="T135" i="2" s="1"/>
  <c r="T136" i="2" s="1"/>
  <c r="S118" i="2"/>
  <c r="R118" i="2"/>
  <c r="Q118" i="2"/>
  <c r="P118" i="2"/>
  <c r="O118" i="2"/>
  <c r="N118" i="2"/>
  <c r="M118" i="2"/>
  <c r="L118" i="2"/>
  <c r="L135" i="2" s="1"/>
  <c r="L136" i="2" s="1"/>
  <c r="K118" i="2"/>
  <c r="J118" i="2"/>
  <c r="I118" i="2"/>
  <c r="H118" i="2"/>
  <c r="AK117" i="2"/>
  <c r="X115" i="2"/>
  <c r="V115" i="2"/>
  <c r="U115" i="2"/>
  <c r="R115" i="2"/>
  <c r="Q115" i="2"/>
  <c r="AK114" i="2"/>
  <c r="AK70" i="5" s="1"/>
  <c r="AK71" i="5" s="1"/>
  <c r="AK112" i="2"/>
  <c r="X112" i="2"/>
  <c r="W112" i="2"/>
  <c r="W135" i="2" s="1"/>
  <c r="V112" i="2"/>
  <c r="U112" i="2"/>
  <c r="U135" i="2" s="1"/>
  <c r="U136" i="2" s="1"/>
  <c r="T112" i="2"/>
  <c r="S112" i="2"/>
  <c r="R112" i="2"/>
  <c r="R135" i="2" s="1"/>
  <c r="R136" i="2" s="1"/>
  <c r="Q112" i="2"/>
  <c r="P112" i="2"/>
  <c r="P135" i="2" s="1"/>
  <c r="P136" i="2" s="1"/>
  <c r="O112" i="2"/>
  <c r="O135" i="2" s="1"/>
  <c r="O136" i="2" s="1"/>
  <c r="N112" i="2"/>
  <c r="M112" i="2"/>
  <c r="M135" i="2" s="1"/>
  <c r="M136" i="2" s="1"/>
  <c r="L112" i="2"/>
  <c r="K112" i="2"/>
  <c r="K135" i="2" s="1"/>
  <c r="K136" i="2" s="1"/>
  <c r="J112" i="2"/>
  <c r="J135" i="2" s="1"/>
  <c r="J136" i="2" s="1"/>
  <c r="I112" i="2"/>
  <c r="H112" i="2"/>
  <c r="H135" i="2" s="1"/>
  <c r="H136" i="2" s="1"/>
  <c r="AK111" i="2"/>
  <c r="AK67" i="5" s="1"/>
  <c r="AK68" i="5" s="1"/>
  <c r="V107" i="2"/>
  <c r="V108" i="2" s="1"/>
  <c r="AK106" i="2"/>
  <c r="AJ106" i="2"/>
  <c r="AJ153" i="2" s="1"/>
  <c r="AI106" i="2"/>
  <c r="AI153" i="2" s="1"/>
  <c r="AH106" i="2"/>
  <c r="AG106" i="2"/>
  <c r="AG153" i="2" s="1"/>
  <c r="AF106" i="2"/>
  <c r="AF153" i="2" s="1"/>
  <c r="AE106" i="2"/>
  <c r="AD106" i="2"/>
  <c r="AD153" i="2" s="1"/>
  <c r="AC106" i="2"/>
  <c r="AC153" i="2" s="1"/>
  <c r="AB106" i="2"/>
  <c r="AB153" i="2" s="1"/>
  <c r="AA106" i="2"/>
  <c r="AA153" i="2" s="1"/>
  <c r="Z106" i="2"/>
  <c r="Y106" i="2"/>
  <c r="Y153" i="2" s="1"/>
  <c r="X106" i="2"/>
  <c r="X153" i="2" s="1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AK105" i="2"/>
  <c r="Y105" i="2"/>
  <c r="AK104" i="2"/>
  <c r="AK60" i="5" s="1"/>
  <c r="AK61" i="5" s="1"/>
  <c r="Y102" i="2"/>
  <c r="AK101" i="2"/>
  <c r="AJ99" i="2"/>
  <c r="AH99" i="2"/>
  <c r="AG99" i="2"/>
  <c r="AF99" i="2"/>
  <c r="AE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AK98" i="2"/>
  <c r="AK33" i="3" s="1"/>
  <c r="AK34" i="3" s="1"/>
  <c r="V96" i="2"/>
  <c r="U96" i="2"/>
  <c r="T96" i="2"/>
  <c r="S96" i="2"/>
  <c r="R96" i="2"/>
  <c r="Q96" i="2"/>
  <c r="P96" i="2"/>
  <c r="O96" i="2"/>
  <c r="M96" i="2"/>
  <c r="L96" i="2"/>
  <c r="K96" i="2"/>
  <c r="J96" i="2"/>
  <c r="I96" i="2"/>
  <c r="H96" i="2"/>
  <c r="AK95" i="2"/>
  <c r="AK30" i="3" s="1"/>
  <c r="AK31" i="3" s="1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AK92" i="2"/>
  <c r="AK27" i="3" s="1"/>
  <c r="AK28" i="3" s="1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W107" i="2" s="1"/>
  <c r="V90" i="2"/>
  <c r="U90" i="2"/>
  <c r="T90" i="2"/>
  <c r="S90" i="2"/>
  <c r="R90" i="2"/>
  <c r="Q90" i="2"/>
  <c r="P90" i="2"/>
  <c r="O90" i="2"/>
  <c r="N90" i="2"/>
  <c r="N107" i="2" s="1"/>
  <c r="N108" i="2" s="1"/>
  <c r="M90" i="2"/>
  <c r="L90" i="2"/>
  <c r="K90" i="2"/>
  <c r="J90" i="2"/>
  <c r="I90" i="2"/>
  <c r="H90" i="2"/>
  <c r="AK89" i="2"/>
  <c r="AK24" i="3" s="1"/>
  <c r="AK25" i="3" s="1"/>
  <c r="AK87" i="2"/>
  <c r="AJ87" i="2"/>
  <c r="AI87" i="2"/>
  <c r="AI107" i="2" s="1"/>
  <c r="AH87" i="2"/>
  <c r="AG87" i="2"/>
  <c r="AF87" i="2"/>
  <c r="AF107" i="2" s="1"/>
  <c r="AE87" i="2"/>
  <c r="AD87" i="2"/>
  <c r="AD107" i="2" s="1"/>
  <c r="AC87" i="2"/>
  <c r="AC107" i="2" s="1"/>
  <c r="AC154" i="2" s="1"/>
  <c r="AC155" i="2" s="1"/>
  <c r="AB87" i="2"/>
  <c r="AA87" i="2"/>
  <c r="AA107" i="2" s="1"/>
  <c r="Z87" i="2"/>
  <c r="Z107" i="2" s="1"/>
  <c r="Y87" i="2"/>
  <c r="X87" i="2"/>
  <c r="X107" i="2" s="1"/>
  <c r="W87" i="2"/>
  <c r="V87" i="2"/>
  <c r="U87" i="2"/>
  <c r="T87" i="2"/>
  <c r="S87" i="2"/>
  <c r="S107" i="2" s="1"/>
  <c r="S108" i="2" s="1"/>
  <c r="R87" i="2"/>
  <c r="Q87" i="2"/>
  <c r="P87" i="2"/>
  <c r="P107" i="2" s="1"/>
  <c r="P108" i="2" s="1"/>
  <c r="O87" i="2"/>
  <c r="O107" i="2" s="1"/>
  <c r="O108" i="2" s="1"/>
  <c r="N87" i="2"/>
  <c r="M87" i="2"/>
  <c r="M107" i="2" s="1"/>
  <c r="M108" i="2" s="1"/>
  <c r="L87" i="2"/>
  <c r="K87" i="2"/>
  <c r="K107" i="2" s="1"/>
  <c r="K108" i="2" s="1"/>
  <c r="J87" i="2"/>
  <c r="I87" i="2"/>
  <c r="H87" i="2"/>
  <c r="H107" i="2" s="1"/>
  <c r="H108" i="2" s="1"/>
  <c r="AK86" i="2"/>
  <c r="AK21" i="3" s="1"/>
  <c r="AK22" i="3" s="1"/>
  <c r="AB84" i="2"/>
  <c r="AK83" i="2"/>
  <c r="AK18" i="3" s="1"/>
  <c r="AK19" i="3" s="1"/>
  <c r="AK81" i="2"/>
  <c r="AB81" i="2"/>
  <c r="Y81" i="2"/>
  <c r="P77" i="2"/>
  <c r="Q76" i="2"/>
  <c r="Q77" i="2" s="1"/>
  <c r="I76" i="2"/>
  <c r="I77" i="2" s="1"/>
  <c r="AK75" i="2"/>
  <c r="AK153" i="2" s="1"/>
  <c r="W75" i="2"/>
  <c r="W153" i="2" s="1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AK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K73" i="2"/>
  <c r="AK11" i="3" s="1"/>
  <c r="AK12" i="3" s="1"/>
  <c r="M71" i="2"/>
  <c r="I71" i="2"/>
  <c r="AK70" i="2"/>
  <c r="Q68" i="2"/>
  <c r="M68" i="2"/>
  <c r="L68" i="2"/>
  <c r="I68" i="2"/>
  <c r="AK67" i="2"/>
  <c r="AK47" i="5" s="1"/>
  <c r="AK48" i="5" s="1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K64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AK61" i="2"/>
  <c r="AK41" i="5" s="1"/>
  <c r="AK42" i="5" s="1"/>
  <c r="AK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AK58" i="2"/>
  <c r="AK38" i="5" s="1"/>
  <c r="AK39" i="5" s="1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AK55" i="2"/>
  <c r="W53" i="2"/>
  <c r="V53" i="2"/>
  <c r="U53" i="2"/>
  <c r="T53" i="2"/>
  <c r="R53" i="2"/>
  <c r="Q53" i="2"/>
  <c r="P53" i="2"/>
  <c r="O53" i="2"/>
  <c r="N53" i="2"/>
  <c r="N76" i="2" s="1"/>
  <c r="N77" i="2" s="1"/>
  <c r="L53" i="2"/>
  <c r="K53" i="2"/>
  <c r="J53" i="2"/>
  <c r="I53" i="2"/>
  <c r="H53" i="2"/>
  <c r="AK52" i="2"/>
  <c r="AK26" i="4" s="1"/>
  <c r="AK27" i="4" s="1"/>
  <c r="W50" i="2"/>
  <c r="V50" i="2"/>
  <c r="U50" i="2"/>
  <c r="T50" i="2"/>
  <c r="S50" i="2"/>
  <c r="R50" i="2"/>
  <c r="Q50" i="2"/>
  <c r="P50" i="2"/>
  <c r="O50" i="2"/>
  <c r="N50" i="2"/>
  <c r="M50" i="2"/>
  <c r="M76" i="2" s="1"/>
  <c r="M77" i="2" s="1"/>
  <c r="L50" i="2"/>
  <c r="K50" i="2"/>
  <c r="J50" i="2"/>
  <c r="I50" i="2"/>
  <c r="H50" i="2"/>
  <c r="AK49" i="2"/>
  <c r="W47" i="2"/>
  <c r="W76" i="2" s="1"/>
  <c r="F21" i="1" s="1"/>
  <c r="V47" i="2"/>
  <c r="V76" i="2" s="1"/>
  <c r="V77" i="2" s="1"/>
  <c r="U47" i="2"/>
  <c r="T47" i="2"/>
  <c r="T76" i="2" s="1"/>
  <c r="T77" i="2" s="1"/>
  <c r="R47" i="2"/>
  <c r="R76" i="2" s="1"/>
  <c r="R77" i="2" s="1"/>
  <c r="Q47" i="2"/>
  <c r="P47" i="2"/>
  <c r="P76" i="2" s="1"/>
  <c r="O47" i="2"/>
  <c r="O76" i="2" s="1"/>
  <c r="O77" i="2" s="1"/>
  <c r="N47" i="2"/>
  <c r="L47" i="2"/>
  <c r="L76" i="2" s="1"/>
  <c r="L77" i="2" s="1"/>
  <c r="K47" i="2"/>
  <c r="J47" i="2"/>
  <c r="J76" i="2" s="1"/>
  <c r="I47" i="2"/>
  <c r="H47" i="2"/>
  <c r="H76" i="2" s="1"/>
  <c r="H77" i="2" s="1"/>
  <c r="AK46" i="2"/>
  <c r="V41" i="2"/>
  <c r="U41" i="2"/>
  <c r="U153" i="2" s="1"/>
  <c r="T41" i="2"/>
  <c r="T153" i="2" s="1"/>
  <c r="S41" i="2"/>
  <c r="S153" i="2" s="1"/>
  <c r="R41" i="2"/>
  <c r="Q41" i="2"/>
  <c r="Q153" i="2" s="1"/>
  <c r="P41" i="2"/>
  <c r="P153" i="2" s="1"/>
  <c r="O41" i="2"/>
  <c r="O153" i="2" s="1"/>
  <c r="N41" i="2"/>
  <c r="M41" i="2"/>
  <c r="M153" i="2" s="1"/>
  <c r="L41" i="2"/>
  <c r="L153" i="2" s="1"/>
  <c r="K41" i="2"/>
  <c r="K153" i="2" s="1"/>
  <c r="J41" i="2"/>
  <c r="I41" i="2"/>
  <c r="I153" i="2" s="1"/>
  <c r="H41" i="2"/>
  <c r="H153" i="2" s="1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5" s="1"/>
  <c r="AK32" i="5" s="1"/>
  <c r="S37" i="2"/>
  <c r="Q37" i="2"/>
  <c r="P37" i="2"/>
  <c r="H37" i="2"/>
  <c r="AK36" i="2"/>
  <c r="AK28" i="5" s="1"/>
  <c r="AK29" i="5" s="1"/>
  <c r="AK34" i="2"/>
  <c r="V34" i="2"/>
  <c r="U34" i="2"/>
  <c r="T34" i="2"/>
  <c r="R34" i="2"/>
  <c r="O34" i="2"/>
  <c r="N34" i="2"/>
  <c r="M34" i="2"/>
  <c r="K34" i="2"/>
  <c r="J34" i="2"/>
  <c r="I34" i="2"/>
  <c r="AK33" i="2"/>
  <c r="AK25" i="5" s="1"/>
  <c r="AK26" i="5" s="1"/>
  <c r="AK31" i="2"/>
  <c r="U31" i="2"/>
  <c r="R31" i="2"/>
  <c r="Q31" i="2"/>
  <c r="O31" i="2"/>
  <c r="M31" i="2"/>
  <c r="AK30" i="2"/>
  <c r="AK22" i="5" s="1"/>
  <c r="AK23" i="5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5" s="1"/>
  <c r="AK20" i="5" s="1"/>
  <c r="U19" i="2"/>
  <c r="S19" i="2"/>
  <c r="R19" i="2"/>
  <c r="O19" i="2"/>
  <c r="M19" i="2"/>
  <c r="K19" i="2"/>
  <c r="J19" i="2"/>
  <c r="AK18" i="2"/>
  <c r="AK17" i="2"/>
  <c r="AK9" i="5" s="1"/>
  <c r="V16" i="2"/>
  <c r="V8" i="5" s="1"/>
  <c r="V11" i="5" s="1"/>
  <c r="U16" i="2"/>
  <c r="U8" i="5" s="1"/>
  <c r="U11" i="5" s="1"/>
  <c r="T16" i="2"/>
  <c r="S16" i="2"/>
  <c r="S8" i="5" s="1"/>
  <c r="R16" i="2"/>
  <c r="R8" i="5" s="1"/>
  <c r="R11" i="5" s="1"/>
  <c r="Q16" i="2"/>
  <c r="P16" i="2"/>
  <c r="P8" i="5" s="1"/>
  <c r="O16" i="2"/>
  <c r="O8" i="5" s="1"/>
  <c r="O11" i="5" s="1"/>
  <c r="N16" i="2"/>
  <c r="N8" i="5" s="1"/>
  <c r="N11" i="5" s="1"/>
  <c r="M16" i="2"/>
  <c r="M8" i="5" s="1"/>
  <c r="M11" i="5" s="1"/>
  <c r="L16" i="2"/>
  <c r="K16" i="2"/>
  <c r="K8" i="5" s="1"/>
  <c r="J16" i="2"/>
  <c r="J8" i="5" s="1"/>
  <c r="J11" i="5" s="1"/>
  <c r="I16" i="2"/>
  <c r="H16" i="2"/>
  <c r="H8" i="5" s="1"/>
  <c r="U14" i="2"/>
  <c r="R14" i="2"/>
  <c r="Q14" i="2"/>
  <c r="O14" i="2"/>
  <c r="N14" i="2"/>
  <c r="M14" i="2"/>
  <c r="J14" i="2"/>
  <c r="AK13" i="2"/>
  <c r="AK13" i="4" s="1"/>
  <c r="AK14" i="4" s="1"/>
  <c r="V11" i="2"/>
  <c r="U11" i="2"/>
  <c r="U42" i="2" s="1"/>
  <c r="R11" i="2"/>
  <c r="P11" i="2"/>
  <c r="N11" i="2"/>
  <c r="M11" i="2"/>
  <c r="M42" i="2" s="1"/>
  <c r="J11" i="2"/>
  <c r="I11" i="2"/>
  <c r="AK10" i="2"/>
  <c r="AK10" i="4" s="1"/>
  <c r="AK9" i="2"/>
  <c r="AK9" i="4" s="1"/>
  <c r="AK8" i="2"/>
  <c r="V8" i="2"/>
  <c r="U8" i="2"/>
  <c r="U8" i="4" s="1"/>
  <c r="U11" i="4" s="1"/>
  <c r="T8" i="2"/>
  <c r="S8" i="2"/>
  <c r="S8" i="4" s="1"/>
  <c r="S11" i="4" s="1"/>
  <c r="R8" i="2"/>
  <c r="R8" i="4" s="1"/>
  <c r="R11" i="4" s="1"/>
  <c r="Q8" i="2"/>
  <c r="Q8" i="4" s="1"/>
  <c r="P8" i="2"/>
  <c r="P8" i="4" s="1"/>
  <c r="O8" i="2"/>
  <c r="N8" i="2"/>
  <c r="N8" i="4" s="1"/>
  <c r="N11" i="4" s="1"/>
  <c r="M8" i="2"/>
  <c r="M8" i="4" s="1"/>
  <c r="M11" i="4" s="1"/>
  <c r="L8" i="2"/>
  <c r="K8" i="2"/>
  <c r="K8" i="4" s="1"/>
  <c r="K11" i="4" s="1"/>
  <c r="J8" i="2"/>
  <c r="J8" i="4" s="1"/>
  <c r="J11" i="4" s="1"/>
  <c r="H8" i="2"/>
  <c r="H8" i="4" s="1"/>
  <c r="H11" i="4" s="1"/>
  <c r="O76" i="1"/>
  <c r="P86" i="1" s="1"/>
  <c r="D76" i="1"/>
  <c r="B76" i="1"/>
  <c r="A76" i="1"/>
  <c r="O75" i="1"/>
  <c r="N75" i="1"/>
  <c r="M75" i="1"/>
  <c r="L75" i="1"/>
  <c r="K75" i="1"/>
  <c r="I75" i="1"/>
  <c r="H75" i="1"/>
  <c r="F75" i="1"/>
  <c r="E75" i="1"/>
  <c r="D75" i="1"/>
  <c r="B75" i="1"/>
  <c r="A75" i="1"/>
  <c r="O74" i="1"/>
  <c r="N74" i="1"/>
  <c r="L74" i="1"/>
  <c r="K74" i="1"/>
  <c r="I74" i="1"/>
  <c r="H74" i="1"/>
  <c r="F74" i="1"/>
  <c r="E74" i="1"/>
  <c r="D74" i="1"/>
  <c r="B74" i="1"/>
  <c r="A74" i="1"/>
  <c r="O73" i="1"/>
  <c r="N73" i="1"/>
  <c r="L73" i="1"/>
  <c r="K73" i="1"/>
  <c r="I73" i="1"/>
  <c r="H73" i="1"/>
  <c r="F73" i="1"/>
  <c r="E73" i="1"/>
  <c r="D73" i="1"/>
  <c r="B73" i="1"/>
  <c r="A73" i="1"/>
  <c r="O72" i="1"/>
  <c r="N72" i="1"/>
  <c r="M72" i="1"/>
  <c r="L72" i="1"/>
  <c r="K72" i="1"/>
  <c r="I72" i="1"/>
  <c r="H72" i="1"/>
  <c r="F72" i="1"/>
  <c r="E72" i="1"/>
  <c r="D72" i="1"/>
  <c r="B72" i="1"/>
  <c r="A72" i="1"/>
  <c r="O71" i="1"/>
  <c r="N71" i="1"/>
  <c r="L71" i="1"/>
  <c r="K71" i="1"/>
  <c r="I71" i="1"/>
  <c r="H71" i="1"/>
  <c r="F71" i="1"/>
  <c r="E71" i="1"/>
  <c r="D71" i="1"/>
  <c r="B71" i="1"/>
  <c r="A71" i="1"/>
  <c r="O70" i="1"/>
  <c r="N70" i="1"/>
  <c r="L70" i="1"/>
  <c r="K70" i="1"/>
  <c r="I70" i="1"/>
  <c r="H70" i="1"/>
  <c r="F70" i="1"/>
  <c r="E70" i="1"/>
  <c r="D70" i="1"/>
  <c r="B70" i="1"/>
  <c r="A70" i="1"/>
  <c r="O69" i="1"/>
  <c r="N69" i="1"/>
  <c r="L69" i="1"/>
  <c r="K69" i="1"/>
  <c r="I69" i="1"/>
  <c r="H69" i="1"/>
  <c r="F69" i="1"/>
  <c r="E69" i="1"/>
  <c r="D69" i="1"/>
  <c r="B69" i="1"/>
  <c r="A69" i="1"/>
  <c r="O68" i="1"/>
  <c r="N68" i="1"/>
  <c r="M68" i="1"/>
  <c r="L68" i="1"/>
  <c r="K68" i="1"/>
  <c r="I68" i="1"/>
  <c r="H68" i="1"/>
  <c r="F68" i="1"/>
  <c r="E68" i="1"/>
  <c r="D68" i="1"/>
  <c r="B68" i="1"/>
  <c r="A68" i="1"/>
  <c r="O67" i="1"/>
  <c r="N67" i="1"/>
  <c r="M67" i="1"/>
  <c r="L67" i="1"/>
  <c r="K67" i="1"/>
  <c r="I67" i="1"/>
  <c r="H67" i="1"/>
  <c r="F67" i="1"/>
  <c r="E67" i="1"/>
  <c r="D67" i="1"/>
  <c r="B67" i="1"/>
  <c r="A67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O65" i="1"/>
  <c r="N65" i="1"/>
  <c r="L65" i="1"/>
  <c r="K65" i="1"/>
  <c r="I65" i="1"/>
  <c r="H65" i="1"/>
  <c r="G65" i="1"/>
  <c r="F65" i="1"/>
  <c r="E65" i="1"/>
  <c r="D65" i="1"/>
  <c r="B65" i="1"/>
  <c r="A65" i="1"/>
  <c r="O64" i="1"/>
  <c r="N64" i="1"/>
  <c r="M64" i="1"/>
  <c r="L64" i="1"/>
  <c r="K64" i="1"/>
  <c r="I64" i="1"/>
  <c r="H64" i="1"/>
  <c r="F64" i="1"/>
  <c r="E64" i="1"/>
  <c r="D64" i="1"/>
  <c r="B64" i="1"/>
  <c r="A64" i="1"/>
  <c r="O63" i="1"/>
  <c r="L63" i="1"/>
  <c r="K63" i="1"/>
  <c r="I63" i="1"/>
  <c r="F63" i="1"/>
  <c r="E63" i="1"/>
  <c r="D63" i="1"/>
  <c r="B63" i="1"/>
  <c r="A63" i="1"/>
  <c r="O62" i="1"/>
  <c r="N62" i="1"/>
  <c r="K62" i="1"/>
  <c r="I62" i="1"/>
  <c r="H62" i="1"/>
  <c r="E62" i="1"/>
  <c r="D62" i="1"/>
  <c r="B62" i="1"/>
  <c r="A62" i="1"/>
  <c r="O61" i="1"/>
  <c r="N61" i="1"/>
  <c r="M61" i="1"/>
  <c r="L61" i="1"/>
  <c r="I61" i="1"/>
  <c r="G61" i="1"/>
  <c r="D61" i="1"/>
  <c r="B61" i="1"/>
  <c r="A61" i="1"/>
  <c r="O60" i="1"/>
  <c r="L60" i="1"/>
  <c r="I60" i="1"/>
  <c r="D60" i="1"/>
  <c r="B60" i="1"/>
  <c r="A60" i="1"/>
  <c r="O59" i="1"/>
  <c r="N59" i="1"/>
  <c r="M59" i="1"/>
  <c r="I59" i="1"/>
  <c r="D59" i="1"/>
  <c r="B59" i="1"/>
  <c r="A59" i="1"/>
  <c r="O58" i="1"/>
  <c r="N58" i="1"/>
  <c r="M58" i="1"/>
  <c r="I58" i="1"/>
  <c r="D58" i="1"/>
  <c r="B58" i="1"/>
  <c r="A58" i="1"/>
  <c r="O57" i="1"/>
  <c r="I57" i="1"/>
  <c r="D57" i="1"/>
  <c r="B57" i="1"/>
  <c r="A57" i="1"/>
  <c r="O56" i="1"/>
  <c r="I56" i="1"/>
  <c r="F56" i="1"/>
  <c r="D56" i="1"/>
  <c r="B56" i="1"/>
  <c r="A56" i="1"/>
  <c r="O55" i="1"/>
  <c r="N55" i="1"/>
  <c r="M55" i="1"/>
  <c r="L55" i="1"/>
  <c r="I55" i="1"/>
  <c r="D55" i="1"/>
  <c r="B55" i="1"/>
  <c r="A55" i="1"/>
  <c r="O54" i="1"/>
  <c r="I54" i="1"/>
  <c r="G54" i="1"/>
  <c r="D54" i="1"/>
  <c r="B54" i="1"/>
  <c r="A54" i="1"/>
  <c r="O53" i="1"/>
  <c r="N53" i="1"/>
  <c r="M53" i="1"/>
  <c r="I53" i="1"/>
  <c r="D53" i="1"/>
  <c r="B53" i="1"/>
  <c r="A53" i="1"/>
  <c r="O52" i="1"/>
  <c r="L52" i="1"/>
  <c r="I52" i="1"/>
  <c r="G52" i="1"/>
  <c r="D52" i="1"/>
  <c r="B52" i="1"/>
  <c r="A52" i="1"/>
  <c r="O51" i="1"/>
  <c r="N51" i="1"/>
  <c r="M51" i="1"/>
  <c r="I51" i="1"/>
  <c r="D51" i="1"/>
  <c r="B51" i="1"/>
  <c r="A51" i="1"/>
  <c r="O50" i="1"/>
  <c r="M50" i="1"/>
  <c r="I50" i="1"/>
  <c r="D50" i="1"/>
  <c r="B50" i="1"/>
  <c r="A50" i="1"/>
  <c r="O49" i="1"/>
  <c r="N49" i="1"/>
  <c r="I49" i="1"/>
  <c r="F49" i="1"/>
  <c r="D49" i="1"/>
  <c r="B49" i="1"/>
  <c r="A49" i="1"/>
  <c r="O48" i="1"/>
  <c r="L48" i="1"/>
  <c r="K48" i="1"/>
  <c r="I48" i="1"/>
  <c r="F48" i="1"/>
  <c r="D48" i="1"/>
  <c r="B48" i="1"/>
  <c r="A48" i="1"/>
  <c r="O47" i="1"/>
  <c r="L47" i="1"/>
  <c r="I47" i="1"/>
  <c r="G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N35" i="1"/>
  <c r="N76" i="1" s="1"/>
  <c r="P85" i="1" s="1"/>
  <c r="M35" i="1"/>
  <c r="M76" i="1" s="1"/>
  <c r="P84" i="1" s="1"/>
  <c r="L35" i="1"/>
  <c r="L76" i="1" s="1"/>
  <c r="P83" i="1" s="1"/>
  <c r="K35" i="1"/>
  <c r="I35" i="1"/>
  <c r="I76" i="1" s="1"/>
  <c r="J86" i="1" s="1"/>
  <c r="P34" i="1"/>
  <c r="P75" i="1" s="1"/>
  <c r="M34" i="1"/>
  <c r="P33" i="1"/>
  <c r="P74" i="1" s="1"/>
  <c r="M33" i="1"/>
  <c r="M74" i="1" s="1"/>
  <c r="M32" i="1"/>
  <c r="P32" i="1" s="1"/>
  <c r="P73" i="1" s="1"/>
  <c r="M31" i="1"/>
  <c r="P31" i="1" s="1"/>
  <c r="P72" i="1" s="1"/>
  <c r="P30" i="1"/>
  <c r="P71" i="1" s="1"/>
  <c r="M30" i="1"/>
  <c r="M71" i="1" s="1"/>
  <c r="G30" i="1"/>
  <c r="J30" i="1" s="1"/>
  <c r="M29" i="1"/>
  <c r="M70" i="1" s="1"/>
  <c r="P28" i="1"/>
  <c r="P69" i="1" s="1"/>
  <c r="M28" i="1"/>
  <c r="M69" i="1" s="1"/>
  <c r="G28" i="1"/>
  <c r="J28" i="1" s="1"/>
  <c r="M27" i="1"/>
  <c r="P27" i="1" s="1"/>
  <c r="P68" i="1" s="1"/>
  <c r="J27" i="1"/>
  <c r="J68" i="1" s="1"/>
  <c r="G27" i="1"/>
  <c r="G68" i="1" s="1"/>
  <c r="P26" i="1"/>
  <c r="P67" i="1" s="1"/>
  <c r="M26" i="1"/>
  <c r="P25" i="1"/>
  <c r="P66" i="1" s="1"/>
  <c r="M25" i="1"/>
  <c r="M66" i="1" s="1"/>
  <c r="G25" i="1"/>
  <c r="J25" i="1" s="1"/>
  <c r="M24" i="1"/>
  <c r="P24" i="1" s="1"/>
  <c r="P65" i="1" s="1"/>
  <c r="J24" i="1"/>
  <c r="J65" i="1" s="1"/>
  <c r="G24" i="1"/>
  <c r="M23" i="1"/>
  <c r="P23" i="1" s="1"/>
  <c r="P64" i="1" s="1"/>
  <c r="N22" i="1"/>
  <c r="N63" i="1" s="1"/>
  <c r="M22" i="1"/>
  <c r="P22" i="1" s="1"/>
  <c r="P63" i="1" s="1"/>
  <c r="M21" i="1"/>
  <c r="M62" i="1" s="1"/>
  <c r="L21" i="1"/>
  <c r="L62" i="1" s="1"/>
  <c r="N20" i="1"/>
  <c r="M20" i="1"/>
  <c r="L20" i="1"/>
  <c r="K20" i="1"/>
  <c r="K61" i="1" s="1"/>
  <c r="G20" i="1"/>
  <c r="F20" i="1"/>
  <c r="F61" i="1" s="1"/>
  <c r="N19" i="1"/>
  <c r="N60" i="1" s="1"/>
  <c r="M19" i="1"/>
  <c r="M60" i="1" s="1"/>
  <c r="L19" i="1"/>
  <c r="K19" i="1"/>
  <c r="K60" i="1" s="1"/>
  <c r="H19" i="1"/>
  <c r="H60" i="1" s="1"/>
  <c r="N18" i="1"/>
  <c r="M18" i="1"/>
  <c r="L18" i="1"/>
  <c r="L59" i="1" s="1"/>
  <c r="K18" i="1"/>
  <c r="K59" i="1" s="1"/>
  <c r="H18" i="1"/>
  <c r="H59" i="1" s="1"/>
  <c r="F18" i="1"/>
  <c r="F59" i="1" s="1"/>
  <c r="N17" i="1"/>
  <c r="M17" i="1"/>
  <c r="L17" i="1"/>
  <c r="L58" i="1" s="1"/>
  <c r="K17" i="1"/>
  <c r="K58" i="1" s="1"/>
  <c r="G17" i="1"/>
  <c r="G58" i="1" s="1"/>
  <c r="N16" i="1"/>
  <c r="N57" i="1" s="1"/>
  <c r="M16" i="1"/>
  <c r="M57" i="1" s="1"/>
  <c r="L16" i="1"/>
  <c r="P16" i="1" s="1"/>
  <c r="P57" i="1" s="1"/>
  <c r="K16" i="1"/>
  <c r="K57" i="1" s="1"/>
  <c r="H16" i="1"/>
  <c r="H57" i="1" s="1"/>
  <c r="F16" i="1"/>
  <c r="F57" i="1" s="1"/>
  <c r="N15" i="1"/>
  <c r="N56" i="1" s="1"/>
  <c r="M15" i="1"/>
  <c r="M56" i="1" s="1"/>
  <c r="L15" i="1"/>
  <c r="L56" i="1" s="1"/>
  <c r="K15" i="1"/>
  <c r="K56" i="1" s="1"/>
  <c r="H15" i="1"/>
  <c r="H56" i="1" s="1"/>
  <c r="F15" i="1"/>
  <c r="P14" i="1"/>
  <c r="P55" i="1" s="1"/>
  <c r="N14" i="1"/>
  <c r="M14" i="1"/>
  <c r="L14" i="1"/>
  <c r="K14" i="1"/>
  <c r="K55" i="1" s="1"/>
  <c r="H14" i="1"/>
  <c r="H55" i="1" s="1"/>
  <c r="G14" i="1"/>
  <c r="G55" i="1" s="1"/>
  <c r="F14" i="1"/>
  <c r="F55" i="1" s="1"/>
  <c r="N13" i="1"/>
  <c r="N54" i="1" s="1"/>
  <c r="M13" i="1"/>
  <c r="M54" i="1" s="1"/>
  <c r="L13" i="1"/>
  <c r="L54" i="1" s="1"/>
  <c r="K13" i="1"/>
  <c r="K54" i="1" s="1"/>
  <c r="H13" i="1"/>
  <c r="H54" i="1" s="1"/>
  <c r="G13" i="1"/>
  <c r="F13" i="1"/>
  <c r="F54" i="1" s="1"/>
  <c r="N12" i="1"/>
  <c r="M12" i="1"/>
  <c r="L12" i="1"/>
  <c r="L53" i="1" s="1"/>
  <c r="K12" i="1"/>
  <c r="K53" i="1" s="1"/>
  <c r="G12" i="1"/>
  <c r="G53" i="1" s="1"/>
  <c r="N11" i="1"/>
  <c r="N52" i="1" s="1"/>
  <c r="M11" i="1"/>
  <c r="M52" i="1" s="1"/>
  <c r="L11" i="1"/>
  <c r="K11" i="1"/>
  <c r="K52" i="1" s="1"/>
  <c r="H11" i="1"/>
  <c r="H52" i="1" s="1"/>
  <c r="G11" i="1"/>
  <c r="F11" i="1"/>
  <c r="F52" i="1" s="1"/>
  <c r="N10" i="1"/>
  <c r="M10" i="1"/>
  <c r="L10" i="1"/>
  <c r="L51" i="1" s="1"/>
  <c r="K10" i="1"/>
  <c r="K51" i="1" s="1"/>
  <c r="H10" i="1"/>
  <c r="H51" i="1" s="1"/>
  <c r="F10" i="1"/>
  <c r="F51" i="1" s="1"/>
  <c r="N9" i="1"/>
  <c r="N50" i="1" s="1"/>
  <c r="M9" i="1"/>
  <c r="L9" i="1"/>
  <c r="L50" i="1" s="1"/>
  <c r="K9" i="1"/>
  <c r="K50" i="1" s="1"/>
  <c r="H9" i="1"/>
  <c r="H50" i="1" s="1"/>
  <c r="G9" i="1"/>
  <c r="G50" i="1" s="1"/>
  <c r="N8" i="1"/>
  <c r="M8" i="1"/>
  <c r="M49" i="1" s="1"/>
  <c r="L8" i="1"/>
  <c r="L49" i="1" s="1"/>
  <c r="K8" i="1"/>
  <c r="K49" i="1" s="1"/>
  <c r="H8" i="1"/>
  <c r="H49" i="1" s="1"/>
  <c r="F8" i="1"/>
  <c r="N7" i="1"/>
  <c r="N48" i="1" s="1"/>
  <c r="M7" i="1"/>
  <c r="M48" i="1" s="1"/>
  <c r="L7" i="1"/>
  <c r="K7" i="1"/>
  <c r="P7" i="1" s="1"/>
  <c r="P48" i="1" s="1"/>
  <c r="H7" i="1"/>
  <c r="H48" i="1" s="1"/>
  <c r="F7" i="1"/>
  <c r="P6" i="1"/>
  <c r="P47" i="1" s="1"/>
  <c r="N6" i="1"/>
  <c r="N47" i="1" s="1"/>
  <c r="M6" i="1"/>
  <c r="M47" i="1" s="1"/>
  <c r="L6" i="1"/>
  <c r="K6" i="1"/>
  <c r="K47" i="1" s="1"/>
  <c r="H6" i="1"/>
  <c r="H47" i="1" s="1"/>
  <c r="G6" i="1"/>
  <c r="F6" i="1"/>
  <c r="F47" i="1" s="1"/>
  <c r="F62" i="1" l="1"/>
  <c r="U43" i="2"/>
  <c r="E19" i="1"/>
  <c r="J71" i="1"/>
  <c r="Q30" i="1"/>
  <c r="M154" i="2"/>
  <c r="M155" i="2" s="1"/>
  <c r="E11" i="1"/>
  <c r="M43" i="2"/>
  <c r="Q28" i="1"/>
  <c r="J69" i="1"/>
  <c r="P19" i="1"/>
  <c r="P60" i="1" s="1"/>
  <c r="P9" i="1"/>
  <c r="P50" i="1" s="1"/>
  <c r="P17" i="1"/>
  <c r="P58" i="1" s="1"/>
  <c r="L57" i="1"/>
  <c r="M65" i="1"/>
  <c r="M73" i="1"/>
  <c r="AA108" i="2"/>
  <c r="AA154" i="2"/>
  <c r="AA155" i="2" s="1"/>
  <c r="AI108" i="2"/>
  <c r="AI154" i="2"/>
  <c r="AI155" i="2" s="1"/>
  <c r="G33" i="1"/>
  <c r="Q15" i="3"/>
  <c r="P11" i="1"/>
  <c r="P52" i="1" s="1"/>
  <c r="Q25" i="1"/>
  <c r="G69" i="1"/>
  <c r="AK10" i="5"/>
  <c r="AK16" i="2"/>
  <c r="AK23" i="4"/>
  <c r="AK24" i="4" s="1"/>
  <c r="AK50" i="2"/>
  <c r="AK36" i="3"/>
  <c r="AK37" i="3" s="1"/>
  <c r="AK102" i="2"/>
  <c r="N15" i="3"/>
  <c r="AK39" i="3"/>
  <c r="AK40" i="3" s="1"/>
  <c r="AC42" i="3"/>
  <c r="AC40" i="3"/>
  <c r="P8" i="1"/>
  <c r="P49" i="1" s="1"/>
  <c r="P29" i="1"/>
  <c r="P70" i="1" s="1"/>
  <c r="I8" i="5"/>
  <c r="I11" i="5" s="1"/>
  <c r="I19" i="2"/>
  <c r="I42" i="2" s="1"/>
  <c r="Q8" i="5"/>
  <c r="Q11" i="5" s="1"/>
  <c r="Q19" i="2"/>
  <c r="AK40" i="2"/>
  <c r="AK20" i="4"/>
  <c r="AK21" i="4" s="1"/>
  <c r="AK47" i="2"/>
  <c r="AD154" i="2"/>
  <c r="AD155" i="2" s="1"/>
  <c r="AD108" i="2"/>
  <c r="W108" i="2"/>
  <c r="G21" i="1"/>
  <c r="G62" i="1" s="1"/>
  <c r="S15" i="3"/>
  <c r="P13" i="1"/>
  <c r="P54" i="1" s="1"/>
  <c r="Q24" i="1"/>
  <c r="M63" i="1"/>
  <c r="L8" i="4"/>
  <c r="L11" i="2"/>
  <c r="T8" i="4"/>
  <c r="T11" i="2"/>
  <c r="AK50" i="5"/>
  <c r="AK51" i="5" s="1"/>
  <c r="AK71" i="2"/>
  <c r="V15" i="3"/>
  <c r="P18" i="1"/>
  <c r="P59" i="1" s="1"/>
  <c r="X108" i="2"/>
  <c r="G22" i="1"/>
  <c r="AF154" i="2"/>
  <c r="AF155" i="2" s="1"/>
  <c r="AF108" i="2"/>
  <c r="J14" i="4"/>
  <c r="J16" i="4" s="1"/>
  <c r="P10" i="1"/>
  <c r="P51" i="1" s="1"/>
  <c r="Q86" i="1"/>
  <c r="P15" i="1"/>
  <c r="P56" i="1" s="1"/>
  <c r="P20" i="1"/>
  <c r="P61" i="1" s="1"/>
  <c r="P21" i="1"/>
  <c r="P62" i="1" s="1"/>
  <c r="G71" i="1"/>
  <c r="L8" i="5"/>
  <c r="L11" i="5" s="1"/>
  <c r="L19" i="2"/>
  <c r="L42" i="2" s="1"/>
  <c r="T8" i="5"/>
  <c r="T11" i="5" s="1"/>
  <c r="T19" i="2"/>
  <c r="T42" i="2" s="1"/>
  <c r="J153" i="2"/>
  <c r="R153" i="2"/>
  <c r="J77" i="2"/>
  <c r="S76" i="2"/>
  <c r="AK44" i="5"/>
  <c r="AK45" i="5" s="1"/>
  <c r="AK65" i="2"/>
  <c r="W154" i="2"/>
  <c r="W155" i="2" s="1"/>
  <c r="W77" i="2"/>
  <c r="F12" i="1"/>
  <c r="F53" i="1" s="1"/>
  <c r="P12" i="1"/>
  <c r="P53" i="1" s="1"/>
  <c r="Q27" i="1"/>
  <c r="K76" i="1"/>
  <c r="P82" i="1" s="1"/>
  <c r="P87" i="1" s="1"/>
  <c r="P35" i="1"/>
  <c r="P76" i="1" s="1"/>
  <c r="O8" i="4"/>
  <c r="O11" i="4" s="1"/>
  <c r="O11" i="2"/>
  <c r="O42" i="2"/>
  <c r="AK8" i="4"/>
  <c r="AK11" i="4" s="1"/>
  <c r="AK11" i="2"/>
  <c r="K76" i="2"/>
  <c r="U76" i="2"/>
  <c r="K34" i="5"/>
  <c r="K11" i="5"/>
  <c r="S11" i="5"/>
  <c r="S34" i="5" s="1"/>
  <c r="AK37" i="2"/>
  <c r="N153" i="2"/>
  <c r="V153" i="2"/>
  <c r="AK62" i="2"/>
  <c r="AK68" i="2"/>
  <c r="AE107" i="2"/>
  <c r="AK99" i="2"/>
  <c r="J14" i="3"/>
  <c r="R14" i="3"/>
  <c r="N22" i="3"/>
  <c r="V22" i="3"/>
  <c r="AD22" i="3"/>
  <c r="AD39" i="3" s="1"/>
  <c r="L25" i="3"/>
  <c r="L39" i="3" s="1"/>
  <c r="L40" i="3" s="1"/>
  <c r="T25" i="3"/>
  <c r="T39" i="3" s="1"/>
  <c r="T40" i="3" s="1"/>
  <c r="AB25" i="3"/>
  <c r="AJ25" i="3"/>
  <c r="AJ39" i="3" s="1"/>
  <c r="L38" i="3"/>
  <c r="L41" i="3" s="1"/>
  <c r="I10" i="6" s="1"/>
  <c r="T38" i="3"/>
  <c r="AB38" i="3"/>
  <c r="AB41" i="3" s="1"/>
  <c r="I26" i="6" s="1"/>
  <c r="L26" i="6" s="1"/>
  <c r="V8" i="4"/>
  <c r="V11" i="4" s="1"/>
  <c r="U16" i="4"/>
  <c r="P11" i="4"/>
  <c r="P16" i="4" s="1"/>
  <c r="AK53" i="2"/>
  <c r="AK76" i="2" s="1"/>
  <c r="Y107" i="2"/>
  <c r="I107" i="2"/>
  <c r="Q107" i="2"/>
  <c r="AG107" i="2"/>
  <c r="S135" i="2"/>
  <c r="N39" i="3"/>
  <c r="V39" i="3"/>
  <c r="V40" i="3" s="1"/>
  <c r="AD38" i="3"/>
  <c r="AD41" i="3" s="1"/>
  <c r="I28" i="6" s="1"/>
  <c r="L28" i="6" s="1"/>
  <c r="R38" i="3"/>
  <c r="I54" i="5"/>
  <c r="H16" i="4"/>
  <c r="Q11" i="4"/>
  <c r="Q16" i="4" s="1"/>
  <c r="J42" i="2"/>
  <c r="R42" i="2"/>
  <c r="AK29" i="4"/>
  <c r="AK30" i="4" s="1"/>
  <c r="AK8" i="3"/>
  <c r="AK9" i="3" s="1"/>
  <c r="AB107" i="2"/>
  <c r="J107" i="2"/>
  <c r="R107" i="2"/>
  <c r="Z108" i="2"/>
  <c r="Z154" i="2"/>
  <c r="Z155" i="2" s="1"/>
  <c r="AH107" i="2"/>
  <c r="AK93" i="2"/>
  <c r="AK96" i="2"/>
  <c r="AC108" i="2"/>
  <c r="M13" i="3"/>
  <c r="M41" i="3" s="1"/>
  <c r="I11" i="6" s="1"/>
  <c r="U13" i="3"/>
  <c r="U41" i="3" s="1"/>
  <c r="I19" i="6" s="1"/>
  <c r="U14" i="3"/>
  <c r="L14" i="3"/>
  <c r="L9" i="3"/>
  <c r="T14" i="3"/>
  <c r="T9" i="3"/>
  <c r="AE42" i="3"/>
  <c r="AE40" i="3"/>
  <c r="I22" i="3"/>
  <c r="S31" i="3"/>
  <c r="L34" i="3"/>
  <c r="S33" i="4"/>
  <c r="H11" i="2"/>
  <c r="AK14" i="2"/>
  <c r="K42" i="2"/>
  <c r="AK56" i="2"/>
  <c r="M9" i="3"/>
  <c r="M14" i="3" s="1"/>
  <c r="U9" i="3"/>
  <c r="R41" i="3"/>
  <c r="I16" i="6" s="1"/>
  <c r="H39" i="3"/>
  <c r="H40" i="3" s="1"/>
  <c r="P39" i="3"/>
  <c r="P40" i="3" s="1"/>
  <c r="X42" i="3"/>
  <c r="X40" i="3"/>
  <c r="K93" i="5"/>
  <c r="K9" i="6" s="1"/>
  <c r="Q11" i="2"/>
  <c r="Q42" i="2" s="1"/>
  <c r="H34" i="5"/>
  <c r="H11" i="5"/>
  <c r="P11" i="5"/>
  <c r="P34" i="5" s="1"/>
  <c r="N19" i="2"/>
  <c r="V19" i="2"/>
  <c r="V42" i="2" s="1"/>
  <c r="L107" i="2"/>
  <c r="T107" i="2"/>
  <c r="AJ107" i="2"/>
  <c r="N135" i="2"/>
  <c r="V135" i="2"/>
  <c r="T41" i="3"/>
  <c r="I18" i="6" s="1"/>
  <c r="I39" i="3"/>
  <c r="Q39" i="3"/>
  <c r="Q40" i="3" s="1"/>
  <c r="AG39" i="3"/>
  <c r="I38" i="3"/>
  <c r="AB34" i="3"/>
  <c r="Q54" i="5"/>
  <c r="U107" i="2"/>
  <c r="H9" i="3"/>
  <c r="H14" i="3"/>
  <c r="H13" i="3"/>
  <c r="H41" i="3" s="1"/>
  <c r="I6" i="6" s="1"/>
  <c r="L6" i="6" s="1"/>
  <c r="P9" i="3"/>
  <c r="P14" i="3"/>
  <c r="P13" i="3"/>
  <c r="P41" i="3" s="1"/>
  <c r="I14" i="6" s="1"/>
  <c r="AK14" i="3"/>
  <c r="AK13" i="3"/>
  <c r="AK41" i="3" s="1"/>
  <c r="I35" i="6" s="1"/>
  <c r="O9" i="3"/>
  <c r="O14" i="3"/>
  <c r="W9" i="3"/>
  <c r="W14" i="3" s="1"/>
  <c r="J40" i="3"/>
  <c r="R39" i="3"/>
  <c r="R40" i="3" s="1"/>
  <c r="Z42" i="3"/>
  <c r="Z40" i="3"/>
  <c r="AH39" i="3"/>
  <c r="Y37" i="3"/>
  <c r="Y39" i="3" s="1"/>
  <c r="Y38" i="3"/>
  <c r="Y41" i="3" s="1"/>
  <c r="I23" i="6" s="1"/>
  <c r="L23" i="6" s="1"/>
  <c r="O16" i="4"/>
  <c r="AK16" i="4"/>
  <c r="Y64" i="5"/>
  <c r="Y94" i="5"/>
  <c r="K11" i="2"/>
  <c r="S11" i="2"/>
  <c r="S42" i="2" s="1"/>
  <c r="H19" i="2"/>
  <c r="P19" i="2"/>
  <c r="P42" i="2" s="1"/>
  <c r="AK28" i="2"/>
  <c r="N42" i="2"/>
  <c r="AK84" i="2"/>
  <c r="AK107" i="2" s="1"/>
  <c r="X135" i="2"/>
  <c r="AK73" i="5"/>
  <c r="AK74" i="5" s="1"/>
  <c r="AK118" i="2"/>
  <c r="I41" i="3"/>
  <c r="I7" i="6" s="1"/>
  <c r="I14" i="3"/>
  <c r="K39" i="3"/>
  <c r="K40" i="3" s="1"/>
  <c r="S39" i="3"/>
  <c r="S40" i="3" s="1"/>
  <c r="M39" i="3"/>
  <c r="M40" i="3" s="1"/>
  <c r="N38" i="3"/>
  <c r="N41" i="3" s="1"/>
  <c r="I12" i="6" s="1"/>
  <c r="I35" i="4"/>
  <c r="I17" i="4"/>
  <c r="AA39" i="3"/>
  <c r="AI39" i="3"/>
  <c r="N16" i="4"/>
  <c r="N15" i="4"/>
  <c r="V16" i="4"/>
  <c r="V15" i="4"/>
  <c r="P34" i="4"/>
  <c r="J14" i="6" s="1"/>
  <c r="I21" i="4"/>
  <c r="I32" i="4" s="1"/>
  <c r="I33" i="4" s="1"/>
  <c r="I31" i="4"/>
  <c r="R32" i="4"/>
  <c r="R21" i="4"/>
  <c r="O34" i="5"/>
  <c r="AK63" i="5"/>
  <c r="T34" i="4"/>
  <c r="J18" i="6" s="1"/>
  <c r="K33" i="4"/>
  <c r="T32" i="4"/>
  <c r="I34" i="5"/>
  <c r="Q34" i="5"/>
  <c r="N53" i="5"/>
  <c r="N54" i="5" s="1"/>
  <c r="AK115" i="2"/>
  <c r="AJ38" i="3"/>
  <c r="AJ41" i="3" s="1"/>
  <c r="I34" i="6" s="1"/>
  <c r="L34" i="6" s="1"/>
  <c r="L21" i="4"/>
  <c r="L32" i="4" s="1"/>
  <c r="L33" i="4" s="1"/>
  <c r="L31" i="4"/>
  <c r="W32" i="4"/>
  <c r="W31" i="4"/>
  <c r="W34" i="4" s="1"/>
  <c r="J21" i="6" s="1"/>
  <c r="L21" i="6" s="1"/>
  <c r="W21" i="4"/>
  <c r="M30" i="4"/>
  <c r="M32" i="4" s="1"/>
  <c r="M33" i="4" s="1"/>
  <c r="U30" i="4"/>
  <c r="U32" i="4" s="1"/>
  <c r="U33" i="4" s="1"/>
  <c r="J34" i="5"/>
  <c r="R34" i="5"/>
  <c r="K53" i="5"/>
  <c r="K52" i="5"/>
  <c r="S53" i="5"/>
  <c r="S54" i="5" s="1"/>
  <c r="S52" i="5"/>
  <c r="S93" i="5" s="1"/>
  <c r="K17" i="6" s="1"/>
  <c r="J53" i="5"/>
  <c r="J54" i="5" s="1"/>
  <c r="J39" i="5"/>
  <c r="R39" i="5"/>
  <c r="R53" i="5" s="1"/>
  <c r="R54" i="5" s="1"/>
  <c r="O34" i="3"/>
  <c r="O39" i="3" s="1"/>
  <c r="O40" i="3" s="1"/>
  <c r="W34" i="3"/>
  <c r="W39" i="3" s="1"/>
  <c r="W40" i="3" s="1"/>
  <c r="AF34" i="3"/>
  <c r="AF39" i="3" s="1"/>
  <c r="J15" i="4"/>
  <c r="J34" i="4" s="1"/>
  <c r="J8" i="6" s="1"/>
  <c r="L8" i="6" s="1"/>
  <c r="R16" i="4"/>
  <c r="R15" i="4"/>
  <c r="N32" i="4"/>
  <c r="N33" i="4" s="1"/>
  <c r="V53" i="5"/>
  <c r="V54" i="5" s="1"/>
  <c r="AG64" i="5"/>
  <c r="AG94" i="5"/>
  <c r="AK91" i="5"/>
  <c r="AK92" i="5" s="1"/>
  <c r="K13" i="3"/>
  <c r="K41" i="3" s="1"/>
  <c r="I9" i="6" s="1"/>
  <c r="S13" i="3"/>
  <c r="S41" i="3" s="1"/>
  <c r="I17" i="6" s="1"/>
  <c r="K16" i="4"/>
  <c r="S16" i="4"/>
  <c r="I34" i="4"/>
  <c r="J7" i="6" s="1"/>
  <c r="O32" i="4"/>
  <c r="O33" i="4" s="1"/>
  <c r="R31" i="4"/>
  <c r="L33" i="5"/>
  <c r="T34" i="5"/>
  <c r="T33" i="5"/>
  <c r="L34" i="4"/>
  <c r="J10" i="6" s="1"/>
  <c r="M16" i="4"/>
  <c r="M34" i="5"/>
  <c r="U34" i="5"/>
  <c r="M48" i="5"/>
  <c r="AK127" i="2"/>
  <c r="N34" i="5"/>
  <c r="V34" i="5"/>
  <c r="O53" i="5"/>
  <c r="O54" i="5" s="1"/>
  <c r="W53" i="5"/>
  <c r="K15" i="4"/>
  <c r="K34" i="4" s="1"/>
  <c r="J9" i="6" s="1"/>
  <c r="S15" i="4"/>
  <c r="S34" i="4" s="1"/>
  <c r="J17" i="6" s="1"/>
  <c r="H32" i="4"/>
  <c r="H33" i="4" s="1"/>
  <c r="P32" i="4"/>
  <c r="P33" i="4" s="1"/>
  <c r="AK32" i="4"/>
  <c r="AK33" i="4" s="1"/>
  <c r="J33" i="5"/>
  <c r="J93" i="5" s="1"/>
  <c r="K8" i="6" s="1"/>
  <c r="R33" i="5"/>
  <c r="R93" i="5" s="1"/>
  <c r="K16" i="6" s="1"/>
  <c r="H53" i="5"/>
  <c r="H54" i="5" s="1"/>
  <c r="P53" i="5"/>
  <c r="P54" i="5" s="1"/>
  <c r="AK62" i="5"/>
  <c r="O91" i="5"/>
  <c r="O92" i="5" s="1"/>
  <c r="X91" i="5"/>
  <c r="X92" i="5" s="1"/>
  <c r="K90" i="5"/>
  <c r="S90" i="5"/>
  <c r="J32" i="4"/>
  <c r="J33" i="4" s="1"/>
  <c r="I91" i="5"/>
  <c r="I92" i="5" s="1"/>
  <c r="Q91" i="5"/>
  <c r="Q92" i="5" s="1"/>
  <c r="L91" i="5"/>
  <c r="L92" i="5" s="1"/>
  <c r="T31" i="4"/>
  <c r="M33" i="5"/>
  <c r="U33" i="5"/>
  <c r="L52" i="5"/>
  <c r="L54" i="5" s="1"/>
  <c r="T52" i="5"/>
  <c r="T54" i="5" s="1"/>
  <c r="AA95" i="5"/>
  <c r="G25" i="6"/>
  <c r="P25" i="6" s="1"/>
  <c r="AI95" i="5"/>
  <c r="G33" i="6"/>
  <c r="P33" i="6" s="1"/>
  <c r="J91" i="5"/>
  <c r="J92" i="5" s="1"/>
  <c r="R91" i="5"/>
  <c r="R92" i="5" s="1"/>
  <c r="N90" i="5"/>
  <c r="V90" i="5"/>
  <c r="T91" i="5"/>
  <c r="T92" i="5" s="1"/>
  <c r="O15" i="4"/>
  <c r="O34" i="4" s="1"/>
  <c r="J13" i="6" s="1"/>
  <c r="L13" i="6" s="1"/>
  <c r="AK15" i="4"/>
  <c r="AK34" i="4" s="1"/>
  <c r="J35" i="6" s="1"/>
  <c r="M31" i="4"/>
  <c r="M34" i="4" s="1"/>
  <c r="J11" i="6" s="1"/>
  <c r="U31" i="4"/>
  <c r="U34" i="4" s="1"/>
  <c r="J19" i="6" s="1"/>
  <c r="N33" i="5"/>
  <c r="N93" i="5" s="1"/>
  <c r="K12" i="6" s="1"/>
  <c r="V33" i="5"/>
  <c r="M52" i="5"/>
  <c r="U52" i="5"/>
  <c r="K91" i="5"/>
  <c r="K92" i="5" s="1"/>
  <c r="S91" i="5"/>
  <c r="S92" i="5" s="1"/>
  <c r="AB95" i="5"/>
  <c r="G26" i="6"/>
  <c r="P26" i="6" s="1"/>
  <c r="N31" i="4"/>
  <c r="V31" i="4"/>
  <c r="O33" i="5"/>
  <c r="O93" i="5" s="1"/>
  <c r="K13" i="6" s="1"/>
  <c r="AK33" i="5"/>
  <c r="AK93" i="5" s="1"/>
  <c r="K35" i="6" s="1"/>
  <c r="M39" i="5"/>
  <c r="M53" i="5" s="1"/>
  <c r="M54" i="5" s="1"/>
  <c r="U39" i="5"/>
  <c r="U53" i="5" s="1"/>
  <c r="U54" i="5" s="1"/>
  <c r="AJ95" i="5"/>
  <c r="G34" i="6"/>
  <c r="P34" i="6" s="1"/>
  <c r="M91" i="5"/>
  <c r="M92" i="5" s="1"/>
  <c r="I33" i="5"/>
  <c r="I93" i="5" s="1"/>
  <c r="K7" i="6" s="1"/>
  <c r="Q33" i="5"/>
  <c r="Q93" i="5" s="1"/>
  <c r="K15" i="6" s="1"/>
  <c r="L15" i="6" s="1"/>
  <c r="N91" i="5"/>
  <c r="N92" i="5" s="1"/>
  <c r="V91" i="5"/>
  <c r="M68" i="5"/>
  <c r="U68" i="5"/>
  <c r="U91" i="5" s="1"/>
  <c r="U92" i="5" s="1"/>
  <c r="AC94" i="5"/>
  <c r="AD94" i="5"/>
  <c r="AE94" i="5"/>
  <c r="X94" i="5"/>
  <c r="AF94" i="5"/>
  <c r="C49" i="7"/>
  <c r="Z94" i="5"/>
  <c r="AH94" i="5"/>
  <c r="Y42" i="3" l="1"/>
  <c r="Y40" i="3"/>
  <c r="W42" i="3"/>
  <c r="W15" i="3"/>
  <c r="AK77" i="2"/>
  <c r="F35" i="1"/>
  <c r="F76" i="1" s="1"/>
  <c r="J83" i="1" s="1"/>
  <c r="Q83" i="1" s="1"/>
  <c r="P17" i="4"/>
  <c r="P35" i="4"/>
  <c r="I154" i="2"/>
  <c r="I155" i="2" s="1"/>
  <c r="I43" i="2"/>
  <c r="E7" i="1"/>
  <c r="AF42" i="3"/>
  <c r="AF40" i="3"/>
  <c r="S154" i="2"/>
  <c r="S155" i="2" s="1"/>
  <c r="S43" i="2"/>
  <c r="E17" i="1"/>
  <c r="AD42" i="3"/>
  <c r="AD40" i="3"/>
  <c r="Q35" i="4"/>
  <c r="Q17" i="4"/>
  <c r="Q43" i="2"/>
  <c r="E15" i="1"/>
  <c r="Q154" i="2"/>
  <c r="Q155" i="2" s="1"/>
  <c r="M42" i="3"/>
  <c r="M15" i="3"/>
  <c r="G35" i="1"/>
  <c r="G76" i="1" s="1"/>
  <c r="J84" i="1" s="1"/>
  <c r="Q84" i="1" s="1"/>
  <c r="AK108" i="2"/>
  <c r="T43" i="2"/>
  <c r="T154" i="2"/>
  <c r="T155" i="2" s="1"/>
  <c r="E18" i="1"/>
  <c r="P94" i="5"/>
  <c r="P35" i="5"/>
  <c r="AJ42" i="3"/>
  <c r="AJ40" i="3"/>
  <c r="S94" i="5"/>
  <c r="S35" i="5"/>
  <c r="V154" i="2"/>
  <c r="V155" i="2" s="1"/>
  <c r="V43" i="2"/>
  <c r="E20" i="1"/>
  <c r="AK42" i="2"/>
  <c r="L43" i="2"/>
  <c r="L154" i="2"/>
  <c r="L155" i="2" s="1"/>
  <c r="E10" i="1"/>
  <c r="J17" i="4"/>
  <c r="J35" i="4"/>
  <c r="J154" i="2"/>
  <c r="J155" i="2" s="1"/>
  <c r="J43" i="2"/>
  <c r="E8" i="1"/>
  <c r="X95" i="5"/>
  <c r="G22" i="6"/>
  <c r="P22" i="6" s="1"/>
  <c r="M94" i="5"/>
  <c r="M35" i="5"/>
  <c r="L34" i="5"/>
  <c r="R17" i="4"/>
  <c r="R35" i="4"/>
  <c r="L7" i="6"/>
  <c r="L108" i="2"/>
  <c r="G10" i="1"/>
  <c r="G51" i="1" s="1"/>
  <c r="L42" i="3"/>
  <c r="L15" i="3"/>
  <c r="AH108" i="2"/>
  <c r="AH154" i="2"/>
  <c r="AH155" i="2" s="1"/>
  <c r="G32" i="1"/>
  <c r="R154" i="2"/>
  <c r="R155" i="2" s="1"/>
  <c r="R43" i="2"/>
  <c r="E16" i="1"/>
  <c r="Y108" i="2"/>
  <c r="Y154" i="2"/>
  <c r="Y155" i="2" s="1"/>
  <c r="G23" i="1"/>
  <c r="K15" i="3"/>
  <c r="E27" i="6"/>
  <c r="AC43" i="3"/>
  <c r="Q42" i="3"/>
  <c r="W94" i="5"/>
  <c r="W54" i="5"/>
  <c r="K154" i="2"/>
  <c r="K155" i="2" s="1"/>
  <c r="K43" i="2"/>
  <c r="E9" i="1"/>
  <c r="U77" i="2"/>
  <c r="F19" i="1"/>
  <c r="F60" i="1" s="1"/>
  <c r="V42" i="3"/>
  <c r="AK8" i="5"/>
  <c r="AK19" i="2"/>
  <c r="J33" i="1"/>
  <c r="G74" i="1"/>
  <c r="Q71" i="1"/>
  <c r="R30" i="1"/>
  <c r="S30" i="1" s="1"/>
  <c r="G28" i="6"/>
  <c r="P28" i="6" s="1"/>
  <c r="AD95" i="5"/>
  <c r="V93" i="5"/>
  <c r="K20" i="6" s="1"/>
  <c r="AK64" i="5"/>
  <c r="V34" i="4"/>
  <c r="J20" i="6" s="1"/>
  <c r="I40" i="3"/>
  <c r="N40" i="3"/>
  <c r="J15" i="3"/>
  <c r="J42" i="3"/>
  <c r="K77" i="2"/>
  <c r="F9" i="1"/>
  <c r="F50" i="1" s="1"/>
  <c r="S77" i="2"/>
  <c r="F17" i="1"/>
  <c r="F58" i="1" s="1"/>
  <c r="O42" i="3"/>
  <c r="O15" i="3"/>
  <c r="L16" i="6"/>
  <c r="E29" i="6"/>
  <c r="AE43" i="3"/>
  <c r="R15" i="3"/>
  <c r="R42" i="3"/>
  <c r="AC95" i="5"/>
  <c r="G27" i="6"/>
  <c r="P27" i="6" s="1"/>
  <c r="U93" i="5"/>
  <c r="K19" i="6" s="1"/>
  <c r="L19" i="6" s="1"/>
  <c r="V94" i="5"/>
  <c r="V35" i="5"/>
  <c r="AK135" i="2"/>
  <c r="V17" i="4"/>
  <c r="V35" i="4"/>
  <c r="X136" i="2"/>
  <c r="H22" i="1"/>
  <c r="H63" i="1" s="1"/>
  <c r="G23" i="6"/>
  <c r="P23" i="6" s="1"/>
  <c r="Y95" i="5"/>
  <c r="E24" i="6"/>
  <c r="Z43" i="3"/>
  <c r="L35" i="6"/>
  <c r="U108" i="2"/>
  <c r="G19" i="1"/>
  <c r="G60" i="1" s="1"/>
  <c r="H42" i="2"/>
  <c r="R108" i="2"/>
  <c r="G16" i="1"/>
  <c r="G57" i="1" s="1"/>
  <c r="AB39" i="3"/>
  <c r="Q68" i="1"/>
  <c r="R27" i="1"/>
  <c r="S27" i="1" s="1"/>
  <c r="Q65" i="1"/>
  <c r="R24" i="1"/>
  <c r="S24" i="1" s="1"/>
  <c r="E60" i="1"/>
  <c r="G29" i="6"/>
  <c r="P29" i="6" s="1"/>
  <c r="AE95" i="5"/>
  <c r="M35" i="4"/>
  <c r="M17" i="4"/>
  <c r="H42" i="3"/>
  <c r="H15" i="3"/>
  <c r="L16" i="4"/>
  <c r="L11" i="4"/>
  <c r="N94" i="5"/>
  <c r="N35" i="5"/>
  <c r="S35" i="4"/>
  <c r="S17" i="4"/>
  <c r="O94" i="5"/>
  <c r="O35" i="5"/>
  <c r="N34" i="4"/>
  <c r="J12" i="6" s="1"/>
  <c r="L12" i="6" s="1"/>
  <c r="AK42" i="3"/>
  <c r="AK15" i="3"/>
  <c r="V136" i="2"/>
  <c r="H20" i="1"/>
  <c r="H61" i="1" s="1"/>
  <c r="J108" i="2"/>
  <c r="G8" i="1"/>
  <c r="G49" i="1" s="1"/>
  <c r="H17" i="4"/>
  <c r="H35" i="4"/>
  <c r="S136" i="2"/>
  <c r="H17" i="1"/>
  <c r="H58" i="1" s="1"/>
  <c r="AE154" i="2"/>
  <c r="AE155" i="2" s="1"/>
  <c r="AE108" i="2"/>
  <c r="G29" i="1"/>
  <c r="G63" i="1"/>
  <c r="J22" i="1"/>
  <c r="N42" i="3"/>
  <c r="AH40" i="3"/>
  <c r="AH42" i="3"/>
  <c r="U42" i="3"/>
  <c r="U15" i="3"/>
  <c r="G32" i="6"/>
  <c r="P32" i="6" s="1"/>
  <c r="AH95" i="5"/>
  <c r="M93" i="5"/>
  <c r="K11" i="6" s="1"/>
  <c r="L11" i="6" s="1"/>
  <c r="G24" i="6"/>
  <c r="P24" i="6" s="1"/>
  <c r="Z95" i="5"/>
  <c r="T93" i="5"/>
  <c r="K18" i="6" s="1"/>
  <c r="L18" i="6" s="1"/>
  <c r="K35" i="4"/>
  <c r="K17" i="4"/>
  <c r="K54" i="5"/>
  <c r="Q94" i="5"/>
  <c r="Q35" i="5"/>
  <c r="N17" i="4"/>
  <c r="N35" i="4"/>
  <c r="N154" i="2"/>
  <c r="N155" i="2" s="1"/>
  <c r="N43" i="2"/>
  <c r="E12" i="1"/>
  <c r="AK17" i="4"/>
  <c r="AK35" i="4"/>
  <c r="L14" i="6"/>
  <c r="N136" i="2"/>
  <c r="H12" i="1"/>
  <c r="H53" i="1" s="1"/>
  <c r="AB108" i="2"/>
  <c r="AB154" i="2"/>
  <c r="AB155" i="2" s="1"/>
  <c r="G26" i="1"/>
  <c r="AG108" i="2"/>
  <c r="AG154" i="2"/>
  <c r="AG155" i="2" s="1"/>
  <c r="G31" i="1"/>
  <c r="U17" i="4"/>
  <c r="U35" i="4"/>
  <c r="K94" i="5"/>
  <c r="K35" i="5"/>
  <c r="S42" i="3"/>
  <c r="Q66" i="1"/>
  <c r="R25" i="1"/>
  <c r="S25" i="1" s="1"/>
  <c r="Q69" i="1"/>
  <c r="R28" i="1"/>
  <c r="S28" i="1" s="1"/>
  <c r="U154" i="2"/>
  <c r="U155" i="2" s="1"/>
  <c r="G31" i="6"/>
  <c r="P31" i="6" s="1"/>
  <c r="AG95" i="5"/>
  <c r="F7" i="6"/>
  <c r="N7" i="6" s="1"/>
  <c r="I36" i="4"/>
  <c r="T94" i="5"/>
  <c r="T35" i="5"/>
  <c r="L17" i="6"/>
  <c r="R94" i="5"/>
  <c r="R35" i="5"/>
  <c r="W35" i="4"/>
  <c r="W33" i="4"/>
  <c r="I94" i="5"/>
  <c r="I35" i="5"/>
  <c r="R33" i="4"/>
  <c r="AI42" i="3"/>
  <c r="AI40" i="3"/>
  <c r="I15" i="3"/>
  <c r="I42" i="3"/>
  <c r="O17" i="4"/>
  <c r="O35" i="4"/>
  <c r="P42" i="3"/>
  <c r="P15" i="3"/>
  <c r="AJ108" i="2"/>
  <c r="AJ154" i="2"/>
  <c r="AJ155" i="2" s="1"/>
  <c r="G34" i="1"/>
  <c r="H94" i="5"/>
  <c r="H35" i="5"/>
  <c r="X43" i="3"/>
  <c r="E22" i="6"/>
  <c r="T42" i="3"/>
  <c r="T15" i="3"/>
  <c r="Q108" i="2"/>
  <c r="G15" i="1"/>
  <c r="G56" i="1" s="1"/>
  <c r="O154" i="2"/>
  <c r="O155" i="2" s="1"/>
  <c r="O43" i="2"/>
  <c r="E13" i="1"/>
  <c r="X154" i="2"/>
  <c r="X155" i="2" s="1"/>
  <c r="T11" i="4"/>
  <c r="T16" i="4" s="1"/>
  <c r="V92" i="5"/>
  <c r="AF95" i="5"/>
  <c r="G30" i="6"/>
  <c r="P30" i="6" s="1"/>
  <c r="AK53" i="5"/>
  <c r="AK54" i="5" s="1"/>
  <c r="U94" i="5"/>
  <c r="U35" i="5"/>
  <c r="L93" i="5"/>
  <c r="K10" i="6" s="1"/>
  <c r="L10" i="6" s="1"/>
  <c r="L9" i="6"/>
  <c r="R34" i="4"/>
  <c r="J16" i="6" s="1"/>
  <c r="J94" i="5"/>
  <c r="J35" i="5"/>
  <c r="T33" i="4"/>
  <c r="AA42" i="3"/>
  <c r="AA40" i="3"/>
  <c r="P154" i="2"/>
  <c r="P155" i="2" s="1"/>
  <c r="P43" i="2"/>
  <c r="E14" i="1"/>
  <c r="AG40" i="3"/>
  <c r="AG42" i="3"/>
  <c r="T108" i="2"/>
  <c r="G18" i="1"/>
  <c r="G59" i="1" s="1"/>
  <c r="I108" i="2"/>
  <c r="G7" i="1"/>
  <c r="G48" i="1" s="1"/>
  <c r="K42" i="3"/>
  <c r="E52" i="1"/>
  <c r="J11" i="1"/>
  <c r="J21" i="1"/>
  <c r="T35" i="4" l="1"/>
  <c r="T17" i="4"/>
  <c r="G7" i="6"/>
  <c r="P7" i="6" s="1"/>
  <c r="I95" i="5"/>
  <c r="L35" i="4"/>
  <c r="L17" i="4"/>
  <c r="M22" i="6"/>
  <c r="H22" i="6"/>
  <c r="Q22" i="6" s="1"/>
  <c r="E14" i="6"/>
  <c r="P43" i="3"/>
  <c r="G18" i="6"/>
  <c r="P18" i="6" s="1"/>
  <c r="T95" i="5"/>
  <c r="AK36" i="4"/>
  <c r="F35" i="6"/>
  <c r="N35" i="6" s="1"/>
  <c r="G15" i="6"/>
  <c r="P15" i="6" s="1"/>
  <c r="Q95" i="5"/>
  <c r="E13" i="6"/>
  <c r="O43" i="3"/>
  <c r="E50" i="1"/>
  <c r="J9" i="1"/>
  <c r="E59" i="1"/>
  <c r="J18" i="1"/>
  <c r="E58" i="1"/>
  <c r="J17" i="1"/>
  <c r="F14" i="6"/>
  <c r="N14" i="6" s="1"/>
  <c r="P36" i="4"/>
  <c r="U95" i="5"/>
  <c r="G19" i="6"/>
  <c r="P19" i="6" s="1"/>
  <c r="J29" i="1"/>
  <c r="G70" i="1"/>
  <c r="G13" i="6"/>
  <c r="P13" i="6" s="1"/>
  <c r="O95" i="5"/>
  <c r="E6" i="6"/>
  <c r="H43" i="3"/>
  <c r="G64" i="1"/>
  <c r="J23" i="1"/>
  <c r="F8" i="6"/>
  <c r="N8" i="6" s="1"/>
  <c r="J36" i="4"/>
  <c r="E17" i="6"/>
  <c r="S43" i="3"/>
  <c r="G67" i="1"/>
  <c r="J26" i="1"/>
  <c r="E53" i="1"/>
  <c r="J12" i="1"/>
  <c r="F20" i="6"/>
  <c r="N20" i="6" s="1"/>
  <c r="V36" i="4"/>
  <c r="E16" i="6"/>
  <c r="R43" i="3"/>
  <c r="L20" i="6"/>
  <c r="J74" i="1"/>
  <c r="Q33" i="1"/>
  <c r="L94" i="5"/>
  <c r="L35" i="5"/>
  <c r="E56" i="1"/>
  <c r="J15" i="1"/>
  <c r="Q21" i="1"/>
  <c r="J62" i="1"/>
  <c r="E31" i="6"/>
  <c r="AG43" i="3"/>
  <c r="G6" i="6"/>
  <c r="P6" i="6" s="1"/>
  <c r="H95" i="5"/>
  <c r="E7" i="6"/>
  <c r="I43" i="3"/>
  <c r="F21" i="6"/>
  <c r="N21" i="6" s="1"/>
  <c r="W36" i="4"/>
  <c r="K36" i="4"/>
  <c r="F9" i="6"/>
  <c r="N9" i="6" s="1"/>
  <c r="E19" i="6"/>
  <c r="U43" i="3"/>
  <c r="S36" i="4"/>
  <c r="F17" i="6"/>
  <c r="N17" i="6" s="1"/>
  <c r="F11" i="6"/>
  <c r="N11" i="6" s="1"/>
  <c r="M36" i="4"/>
  <c r="E10" i="6"/>
  <c r="L43" i="3"/>
  <c r="M95" i="5"/>
  <c r="G11" i="6"/>
  <c r="P11" i="6" s="1"/>
  <c r="E51" i="1"/>
  <c r="J10" i="1"/>
  <c r="S95" i="5"/>
  <c r="G17" i="6"/>
  <c r="P17" i="6" s="1"/>
  <c r="E25" i="6"/>
  <c r="AA43" i="3"/>
  <c r="F13" i="6"/>
  <c r="N13" i="6" s="1"/>
  <c r="O36" i="4"/>
  <c r="J52" i="1"/>
  <c r="Q11" i="1"/>
  <c r="J34" i="1"/>
  <c r="G75" i="1"/>
  <c r="K95" i="5"/>
  <c r="G9" i="6"/>
  <c r="P9" i="6" s="1"/>
  <c r="E32" i="6"/>
  <c r="AH43" i="3"/>
  <c r="AK136" i="2"/>
  <c r="H35" i="1"/>
  <c r="H76" i="1" s="1"/>
  <c r="J85" i="1" s="1"/>
  <c r="Q85" i="1" s="1"/>
  <c r="AK11" i="5"/>
  <c r="AK34" i="5"/>
  <c r="G21" i="6"/>
  <c r="P21" i="6" s="1"/>
  <c r="W95" i="5"/>
  <c r="J16" i="1"/>
  <c r="E57" i="1"/>
  <c r="E30" i="6"/>
  <c r="AF43" i="3"/>
  <c r="E54" i="1"/>
  <c r="J13" i="1"/>
  <c r="AB42" i="3"/>
  <c r="AB40" i="3"/>
  <c r="J14" i="1"/>
  <c r="E55" i="1"/>
  <c r="G16" i="6"/>
  <c r="P16" i="6" s="1"/>
  <c r="R95" i="5"/>
  <c r="F19" i="6"/>
  <c r="N19" i="6" s="1"/>
  <c r="U36" i="4"/>
  <c r="F12" i="6"/>
  <c r="N12" i="6" s="1"/>
  <c r="N36" i="4"/>
  <c r="N95" i="5"/>
  <c r="G12" i="6"/>
  <c r="P12" i="6" s="1"/>
  <c r="M24" i="6"/>
  <c r="H24" i="6"/>
  <c r="Q24" i="6" s="1"/>
  <c r="H29" i="6"/>
  <c r="Q29" i="6" s="1"/>
  <c r="M29" i="6"/>
  <c r="E8" i="6"/>
  <c r="J43" i="3"/>
  <c r="E20" i="6"/>
  <c r="V43" i="3"/>
  <c r="E15" i="6"/>
  <c r="Q43" i="3"/>
  <c r="E34" i="6"/>
  <c r="AJ43" i="3"/>
  <c r="F15" i="6"/>
  <c r="N15" i="6" s="1"/>
  <c r="Q36" i="4"/>
  <c r="E48" i="1"/>
  <c r="J7" i="1"/>
  <c r="E21" i="6"/>
  <c r="W43" i="3"/>
  <c r="G8" i="6"/>
  <c r="P8" i="6" s="1"/>
  <c r="J95" i="5"/>
  <c r="E9" i="6"/>
  <c r="K43" i="3"/>
  <c r="E33" i="6"/>
  <c r="AI43" i="3"/>
  <c r="E12" i="6"/>
  <c r="N43" i="3"/>
  <c r="F6" i="6"/>
  <c r="N6" i="6" s="1"/>
  <c r="H36" i="4"/>
  <c r="E35" i="6"/>
  <c r="AK43" i="3"/>
  <c r="J19" i="1"/>
  <c r="V95" i="5"/>
  <c r="G20" i="6"/>
  <c r="P20" i="6" s="1"/>
  <c r="J8" i="1"/>
  <c r="E49" i="1"/>
  <c r="AK154" i="2"/>
  <c r="AK155" i="2" s="1"/>
  <c r="AK43" i="2"/>
  <c r="E35" i="1"/>
  <c r="E18" i="6"/>
  <c r="T43" i="3"/>
  <c r="J31" i="1"/>
  <c r="G72" i="1"/>
  <c r="Q22" i="1"/>
  <c r="J63" i="1"/>
  <c r="H154" i="2"/>
  <c r="H155" i="2" s="1"/>
  <c r="H43" i="2"/>
  <c r="E6" i="1"/>
  <c r="M27" i="6"/>
  <c r="H27" i="6"/>
  <c r="Q27" i="6" s="1"/>
  <c r="J32" i="1"/>
  <c r="G73" i="1"/>
  <c r="F16" i="6"/>
  <c r="N16" i="6" s="1"/>
  <c r="R36" i="4"/>
  <c r="E61" i="1"/>
  <c r="J20" i="1"/>
  <c r="G14" i="6"/>
  <c r="P14" i="6" s="1"/>
  <c r="P95" i="5"/>
  <c r="E11" i="6"/>
  <c r="M43" i="3"/>
  <c r="E28" i="6"/>
  <c r="AD43" i="3"/>
  <c r="E23" i="6"/>
  <c r="Y43" i="3"/>
  <c r="Q13" i="1" l="1"/>
  <c r="J54" i="1"/>
  <c r="Q63" i="1"/>
  <c r="R22" i="1"/>
  <c r="S22" i="1" s="1"/>
  <c r="H34" i="6"/>
  <c r="Q34" i="6" s="1"/>
  <c r="M34" i="6"/>
  <c r="J75" i="1"/>
  <c r="Q34" i="1"/>
  <c r="Q62" i="1"/>
  <c r="R21" i="1"/>
  <c r="S21" i="1" s="1"/>
  <c r="Q17" i="1"/>
  <c r="J58" i="1"/>
  <c r="H11" i="6"/>
  <c r="Q11" i="6" s="1"/>
  <c r="M11" i="6"/>
  <c r="H16" i="6"/>
  <c r="Q16" i="6" s="1"/>
  <c r="M16" i="6"/>
  <c r="J72" i="1"/>
  <c r="Q31" i="1"/>
  <c r="M12" i="6"/>
  <c r="H12" i="6"/>
  <c r="Q12" i="6" s="1"/>
  <c r="H21" i="6"/>
  <c r="Q21" i="6" s="1"/>
  <c r="M21" i="6"/>
  <c r="M15" i="6"/>
  <c r="H15" i="6"/>
  <c r="Q15" i="6" s="1"/>
  <c r="M30" i="6"/>
  <c r="H30" i="6"/>
  <c r="Q30" i="6" s="1"/>
  <c r="M7" i="6"/>
  <c r="H7" i="6"/>
  <c r="Q7" i="6" s="1"/>
  <c r="J59" i="1"/>
  <c r="Q18" i="1"/>
  <c r="J73" i="1"/>
  <c r="Q32" i="1"/>
  <c r="M17" i="6"/>
  <c r="H17" i="6"/>
  <c r="Q17" i="6" s="1"/>
  <c r="Q29" i="1"/>
  <c r="J70" i="1"/>
  <c r="F10" i="6"/>
  <c r="N10" i="6" s="1"/>
  <c r="L36" i="4"/>
  <c r="Q52" i="1"/>
  <c r="R11" i="1"/>
  <c r="S11" i="1" s="1"/>
  <c r="J61" i="1"/>
  <c r="Q20" i="1"/>
  <c r="E47" i="1"/>
  <c r="J6" i="1"/>
  <c r="M18" i="6"/>
  <c r="J60" i="1"/>
  <c r="Q19" i="1"/>
  <c r="M33" i="6"/>
  <c r="H33" i="6"/>
  <c r="Q33" i="6" s="1"/>
  <c r="M20" i="6"/>
  <c r="H20" i="6"/>
  <c r="Q20" i="6" s="1"/>
  <c r="J55" i="1"/>
  <c r="Q14" i="1"/>
  <c r="J57" i="1"/>
  <c r="Q16" i="1"/>
  <c r="M32" i="6"/>
  <c r="H32" i="6"/>
  <c r="Q32" i="6" s="1"/>
  <c r="H19" i="6"/>
  <c r="Q19" i="6" s="1"/>
  <c r="M19" i="6"/>
  <c r="G10" i="6"/>
  <c r="P10" i="6" s="1"/>
  <c r="L95" i="5"/>
  <c r="J53" i="1"/>
  <c r="Q12" i="1"/>
  <c r="J64" i="1"/>
  <c r="Q23" i="1"/>
  <c r="Q9" i="1"/>
  <c r="J50" i="1"/>
  <c r="J51" i="1"/>
  <c r="Q10" i="1"/>
  <c r="Q15" i="1"/>
  <c r="J56" i="1"/>
  <c r="Q7" i="1"/>
  <c r="J48" i="1"/>
  <c r="H23" i="6"/>
  <c r="Q23" i="6" s="1"/>
  <c r="M23" i="6"/>
  <c r="J35" i="1"/>
  <c r="E76" i="1"/>
  <c r="J82" i="1" s="1"/>
  <c r="Q74" i="1"/>
  <c r="R33" i="1"/>
  <c r="S33" i="1" s="1"/>
  <c r="M35" i="6"/>
  <c r="M9" i="6"/>
  <c r="H9" i="6"/>
  <c r="Q9" i="6" s="1"/>
  <c r="H8" i="6"/>
  <c r="Q8" i="6" s="1"/>
  <c r="M8" i="6"/>
  <c r="E26" i="6"/>
  <c r="AB43" i="3"/>
  <c r="M25" i="6"/>
  <c r="H25" i="6"/>
  <c r="Q25" i="6" s="1"/>
  <c r="M10" i="6"/>
  <c r="H31" i="6"/>
  <c r="Q31" i="6" s="1"/>
  <c r="M31" i="6"/>
  <c r="Q26" i="1"/>
  <c r="J67" i="1"/>
  <c r="J49" i="1"/>
  <c r="Q8" i="1"/>
  <c r="H28" i="6"/>
  <c r="Q28" i="6" s="1"/>
  <c r="M28" i="6"/>
  <c r="AK94" i="5"/>
  <c r="AK35" i="5"/>
  <c r="H6" i="6"/>
  <c r="Q6" i="6" s="1"/>
  <c r="M6" i="6"/>
  <c r="H13" i="6"/>
  <c r="Q13" i="6" s="1"/>
  <c r="M13" i="6"/>
  <c r="H14" i="6"/>
  <c r="Q14" i="6" s="1"/>
  <c r="M14" i="6"/>
  <c r="F18" i="6"/>
  <c r="N18" i="6" s="1"/>
  <c r="T36" i="4"/>
  <c r="Q53" i="1" l="1"/>
  <c r="R12" i="1"/>
  <c r="S12" i="1" s="1"/>
  <c r="Q57" i="1"/>
  <c r="R16" i="1"/>
  <c r="S16" i="1" s="1"/>
  <c r="Q60" i="1"/>
  <c r="R19" i="1"/>
  <c r="S19" i="1" s="1"/>
  <c r="Q73" i="1"/>
  <c r="R32" i="1"/>
  <c r="S32" i="1" s="1"/>
  <c r="Q75" i="1"/>
  <c r="R34" i="1"/>
  <c r="S34" i="1" s="1"/>
  <c r="H26" i="6"/>
  <c r="Q26" i="6" s="1"/>
  <c r="M26" i="6"/>
  <c r="J87" i="1"/>
  <c r="Q87" i="1" s="1"/>
  <c r="Q82" i="1"/>
  <c r="Q51" i="1"/>
  <c r="R10" i="1"/>
  <c r="S10" i="1" s="1"/>
  <c r="Q55" i="1"/>
  <c r="R14" i="1"/>
  <c r="S14" i="1" s="1"/>
  <c r="Q59" i="1"/>
  <c r="R18" i="1"/>
  <c r="S18" i="1" s="1"/>
  <c r="Q67" i="1"/>
  <c r="R26" i="1"/>
  <c r="S26" i="1" s="1"/>
  <c r="Q56" i="1"/>
  <c r="R15" i="1"/>
  <c r="S15" i="1" s="1"/>
  <c r="AK95" i="5"/>
  <c r="G35" i="6"/>
  <c r="J76" i="1"/>
  <c r="Q35" i="1"/>
  <c r="H18" i="6"/>
  <c r="Q18" i="6" s="1"/>
  <c r="Q6" i="1"/>
  <c r="J47" i="1"/>
  <c r="H10" i="6"/>
  <c r="Q10" i="6" s="1"/>
  <c r="Q50" i="1"/>
  <c r="R9" i="1"/>
  <c r="S9" i="1" s="1"/>
  <c r="Q70" i="1"/>
  <c r="R29" i="1"/>
  <c r="S29" i="1" s="1"/>
  <c r="Q58" i="1"/>
  <c r="R17" i="1"/>
  <c r="S17" i="1" s="1"/>
  <c r="Q49" i="1"/>
  <c r="R8" i="1"/>
  <c r="S8" i="1" s="1"/>
  <c r="Q64" i="1"/>
  <c r="R23" i="1"/>
  <c r="S23" i="1" s="1"/>
  <c r="Q61" i="1"/>
  <c r="R20" i="1"/>
  <c r="S20" i="1" s="1"/>
  <c r="Q72" i="1"/>
  <c r="R31" i="1"/>
  <c r="S31" i="1" s="1"/>
  <c r="Q48" i="1"/>
  <c r="R7" i="1"/>
  <c r="S7" i="1" s="1"/>
  <c r="Q54" i="1"/>
  <c r="R13" i="1"/>
  <c r="S13" i="1" s="1"/>
  <c r="Q47" i="1" l="1"/>
  <c r="R6" i="1"/>
  <c r="S6" i="1" s="1"/>
  <c r="Q76" i="1"/>
  <c r="R35" i="1"/>
  <c r="S35" i="1" s="1"/>
  <c r="P35" i="6"/>
  <c r="H35" i="6"/>
  <c r="Q35" i="6" s="1"/>
  <c r="E34" i="7" l="1"/>
  <c r="E8" i="7"/>
  <c r="E12" i="7"/>
  <c r="E38" i="7"/>
  <c r="E9" i="7"/>
  <c r="E35" i="7"/>
  <c r="E11" i="7"/>
  <c r="E37" i="7"/>
  <c r="E33" i="7"/>
  <c r="E7" i="7"/>
  <c r="E10" i="7"/>
  <c r="E36" i="7"/>
</calcChain>
</file>

<file path=xl/comments1.xml><?xml version="1.0" encoding="utf-8"?>
<comments xmlns="http://schemas.openxmlformats.org/spreadsheetml/2006/main">
  <authors>
    <author>SSRU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7 หลักสูตร เป็น 6 หลักสูตร (รอบ 5 เดือน) ยกเลิก วจก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แก้ไข้ 8 สัญชาติ เป็น 10 สัญชาติ (รอบ 5 เดือน)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3 หลักสูตร เป็น 10 หลักสูตร (รอบ 5 เดือน)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12 ครั้ง เป็น 28 ครั้ง (รอบ 5 เดือน)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63 ชมรม เป็น 65 ชาม (รอบ 5 เดือน)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18 ครั้ง เป็น 20 ครั้ง (รอบ 5 เดือน)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30 ครั้ง เป็น 34 ครั้ง (รอบ 5 เดือน)
</t>
        </r>
      </text>
    </comment>
  </commentList>
</comments>
</file>

<file path=xl/sharedStrings.xml><?xml version="1.0" encoding="utf-8"?>
<sst xmlns="http://schemas.openxmlformats.org/spreadsheetml/2006/main" count="1115" uniqueCount="308">
  <si>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</si>
  <si>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</si>
  <si>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</si>
  <si>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</si>
  <si>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</si>
  <si>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9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</si>
  <si>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</si>
  <si>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</si>
  <si>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</si>
  <si>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</si>
  <si>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</si>
  <si>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</si>
  <si>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</si>
  <si>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</si>
  <si>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</si>
  <si>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</si>
  <si>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</si>
  <si>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</si>
  <si>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</si>
  <si>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</si>
  <si>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</si>
  <si>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</si>
  <si>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</si>
  <si>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</si>
  <si>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</si>
  <si>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</si>
  <si>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</si>
  <si>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</si>
  <si>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</si>
  <si>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</si>
  <si>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</si>
  <si>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</si>
  <si>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</si>
  <si>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</si>
  <si>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</si>
  <si>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</si>
  <si>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</si>
  <si>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</si>
  <si>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</si>
  <si>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</si>
  <si>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</si>
  <si>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</si>
  <si>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</si>
  <si>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</si>
  <si>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</si>
  <si>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</si>
  <si>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</si>
  <si>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</si>
  <si>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</si>
  <si>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</si>
  <si>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</si>
  <si>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</si>
  <si>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</si>
  <si>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</si>
  <si>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</si>
  <si>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</si>
  <si>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</si>
  <si>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</si>
  <si>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วิทยาเขตนครปฐม</t>
  </si>
  <si>
    <t>26) ศูนย์การศึกษา จ.สมุทรสงคราม</t>
  </si>
  <si>
    <t>27) ศูนย์การศึกษา จ.ระนอง</t>
  </si>
  <si>
    <t>28) สถาบันส่งเสริมและพัฒนาสุขภาพสังคมสูงวัย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</si>
  <si>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</si>
  <si>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</si>
  <si>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</si>
  <si>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</si>
  <si>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</si>
  <si>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</si>
  <si>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</si>
  <si>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</si>
  <si>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</si>
  <si>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</si>
  <si>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</si>
  <si>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</si>
  <si>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</si>
  <si>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</si>
  <si>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</si>
  <si>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</si>
  <si>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</si>
  <si>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</si>
  <si>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</si>
  <si>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</si>
  <si>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</si>
  <si>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</si>
  <si>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</si>
  <si>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</si>
  <si>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</si>
  <si>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</si>
  <si>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</si>
  <si>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</si>
  <si>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</si>
  <si>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</si>
  <si>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</si>
  <si>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</si>
  <si>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</si>
  <si>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</si>
  <si>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</si>
  <si>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</si>
  <si>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</si>
  <si>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</si>
  <si>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</si>
  <si>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</si>
  <si>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</si>
  <si>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</si>
  <si>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</si>
  <si>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</si>
  <si>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</si>
  <si>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</si>
  <si>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</si>
  <si>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</si>
  <si>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</si>
  <si>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</si>
  <si>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</si>
  <si>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</si>
  <si>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</si>
  <si>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</si>
  <si>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</si>
  <si>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</si>
  <si>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</si>
  <si>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</si>
  <si>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</si>
  <si>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</si>
  <si>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</si>
  <si>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</si>
  <si>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</si>
  <si>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</si>
  <si>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</si>
  <si>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</si>
  <si>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26) ศูนย์ฯ จ.สมุทรสงคราม</t>
  </si>
  <si>
    <t>27) ศูนย์ฯ จ.ระนอง</t>
  </si>
  <si>
    <t>28) สังคมสูงวัย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</si>
  <si>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</si>
  <si>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</si>
  <si>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</si>
  <si>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</si>
  <si>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</si>
  <si>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</si>
  <si>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</si>
  <si>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</si>
  <si>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</si>
  <si>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</si>
  <si>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</si>
  <si>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</si>
  <si>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</si>
  <si>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</si>
  <si>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</si>
  <si>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</si>
  <si>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</si>
  <si>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</si>
  <si>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</si>
  <si>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</si>
  <si>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</si>
  <si>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6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</si>
  <si>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</si>
  <si>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10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</si>
  <si>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</si>
  <si>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10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</si>
  <si>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</si>
  <si>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t>1 ฐานข้อมูล
(15 ฐานข้อมูลย่อย)</t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</si>
  <si>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</si>
  <si>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</si>
  <si>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</si>
  <si>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</si>
  <si>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</si>
  <si>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</si>
  <si>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</si>
  <si>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</si>
  <si>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</si>
  <si>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</si>
  <si>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</si>
  <si>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</si>
  <si>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</si>
  <si>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</si>
  <si>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</si>
  <si>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</si>
  <si>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</si>
  <si>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</si>
  <si>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</si>
  <si>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</si>
  <si>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</si>
  <si>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</si>
  <si>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</si>
  <si>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</si>
  <si>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</si>
  <si>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</si>
  <si>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</si>
  <si>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</si>
  <si>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</si>
  <si>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</si>
  <si>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</si>
  <si>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</si>
  <si>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</si>
  <si>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</si>
  <si>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</si>
  <si>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</si>
  <si>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</si>
  <si>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</si>
  <si>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</si>
  <si>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</si>
  <si>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</si>
  <si>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</si>
  <si>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</si>
  <si>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</si>
  <si>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28 ครั้ง</t>
  </si>
  <si>
    <t>4.2 จำนวนชมรมนักศึกษา (QS Stars)</t>
  </si>
  <si>
    <t>65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</si>
  <si>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</si>
  <si>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</si>
  <si>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</si>
  <si>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20 ครั้ง</t>
  </si>
  <si>
    <t>4.5 จำนวนการแสดงผลงานและการจัดนิทรรศการ (หน่วยงานละ 2 ครั้ง) (QS Stars)</t>
  </si>
  <si>
    <t>34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</si>
  <si>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</si>
  <si>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</si>
  <si>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</si>
  <si>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</si>
  <si>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</si>
  <si>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</si>
  <si>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</si>
  <si>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</si>
  <si>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</si>
  <si>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</si>
  <si>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</si>
  <si>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</si>
  <si>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</si>
  <si>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</si>
  <si>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</si>
  <si>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</si>
  <si>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</si>
  <si>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</si>
  <si>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</si>
  <si>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</si>
  <si>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</si>
  <si>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</si>
  <si>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7 หลักสูตร</t>
  </si>
  <si>
    <t>8 สัญชาติ</t>
  </si>
  <si>
    <t>3 หลักสูตร</t>
  </si>
  <si>
    <t>1 ฐานข้อมูล</t>
  </si>
  <si>
    <t xml:space="preserve">ไม่น้อยกว่า ระดับ 4 </t>
  </si>
  <si>
    <t>12 ครั้ง</t>
  </si>
  <si>
    <t>63 ชมรม</t>
  </si>
  <si>
    <t>18 ครั้ง</t>
  </si>
  <si>
    <t>30 ครั้ง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</si>
  <si>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</si>
  <si>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</si>
  <si>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</si>
  <si>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</si>
  <si>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</si>
  <si>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</si>
  <si>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</si>
  <si>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</si>
  <si>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</si>
  <si>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</si>
  <si>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</si>
  <si>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</si>
  <si>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</si>
  <si>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</si>
  <si>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</si>
  <si>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</si>
  <si>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</si>
  <si>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</si>
  <si>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</si>
  <si>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</si>
  <si>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</si>
  <si>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</si>
  <si>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</si>
  <si>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</si>
  <si>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</si>
  <si>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</si>
  <si>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</si>
  <si>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</si>
  <si>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</si>
  <si>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</si>
  <si>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</si>
  <si>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</si>
  <si>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</si>
  <si>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</si>
  <si>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</si>
  <si>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</si>
  <si>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</si>
  <si>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</si>
  <si>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</si>
  <si>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</si>
  <si>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</si>
  <si>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</si>
  <si>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</si>
  <si>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</si>
  <si>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</si>
  <si>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</si>
  <si>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</si>
  <si>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</si>
  <si>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</si>
  <si>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</si>
  <si>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</si>
  <si>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</si>
  <si>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</si>
  <si>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</si>
  <si>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</si>
  <si>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</si>
  <si>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</si>
  <si>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</si>
  <si>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</si>
  <si>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</si>
  <si>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</si>
  <si>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</si>
  <si>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</si>
  <si>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และบัณฑิตวิทยาลัย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</si>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</sst>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  <numFmt numFmtId="191" formatCode="_(* #,##0.0_);_(* \(#,##0.0\);_(* &quot;-&quot;??_);_(@_)"/>
  </numFmts>
  <fonts count="37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21" fillId="0" borderId="0"/>
    <xf numFmtId="0" fontId="21" fillId="0" borderId="0"/>
  </cellStyleXfs>
  <cellXfs count="41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187" fontId="11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hidden="1"/>
    </xf>
    <xf numFmtId="0" fontId="5" fillId="8" borderId="7" xfId="0" applyFont="1" applyFill="1" applyBorder="1" applyAlignment="1" applyProtection="1">
      <alignment horizontal="center" vertical="top" wrapText="1"/>
      <protection hidden="1"/>
    </xf>
    <xf numFmtId="0" fontId="9" fillId="3" borderId="7" xfId="0" applyFont="1" applyFill="1" applyBorder="1" applyAlignment="1" applyProtection="1">
      <alignment horizontal="center" vertical="top" wrapText="1"/>
      <protection hidden="1"/>
    </xf>
    <xf numFmtId="2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2" fillId="4" borderId="7" xfId="0" applyFont="1" applyFill="1" applyBorder="1" applyAlignment="1" applyProtection="1">
      <alignment horizontal="center" vertical="top" wrapText="1"/>
      <protection hidden="1"/>
    </xf>
    <xf numFmtId="2" fontId="5" fillId="6" borderId="7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</xf>
    <xf numFmtId="2" fontId="5" fillId="4" borderId="0" xfId="0" applyNumberFormat="1" applyFont="1" applyFill="1" applyAlignment="1" applyProtection="1">
      <alignment horizontal="left" vertical="top"/>
    </xf>
    <xf numFmtId="0" fontId="13" fillId="9" borderId="7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left" vertical="top"/>
    </xf>
    <xf numFmtId="2" fontId="14" fillId="0" borderId="7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187" fontId="11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8" borderId="9" xfId="0" applyFont="1" applyFill="1" applyBorder="1" applyAlignment="1" applyProtection="1">
      <alignment horizontal="center" vertical="top" wrapText="1"/>
      <protection hidden="1"/>
    </xf>
    <xf numFmtId="0" fontId="5" fillId="4" borderId="9" xfId="0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top" wrapText="1"/>
      <protection hidden="1"/>
    </xf>
    <xf numFmtId="188" fontId="5" fillId="4" borderId="9" xfId="0" applyNumberFormat="1" applyFont="1" applyFill="1" applyBorder="1" applyAlignment="1" applyProtection="1">
      <alignment horizontal="center" vertical="top" wrapText="1"/>
      <protection hidden="1"/>
    </xf>
    <xf numFmtId="0" fontId="12" fillId="4" borderId="9" xfId="0" applyFont="1" applyFill="1" applyBorder="1" applyAlignment="1" applyProtection="1">
      <alignment horizontal="center" vertical="top" wrapText="1"/>
      <protection hidden="1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187" fontId="15" fillId="3" borderId="7" xfId="0" applyNumberFormat="1" applyFont="1" applyFill="1" applyBorder="1" applyAlignment="1" applyProtection="1">
      <alignment horizontal="center" vertical="top" wrapText="1"/>
      <protection locked="0"/>
    </xf>
    <xf numFmtId="0" fontId="16" fillId="3" borderId="7" xfId="0" applyFont="1" applyFill="1" applyBorder="1" applyAlignment="1" applyProtection="1">
      <alignment horizontal="center" vertical="top" wrapText="1"/>
      <protection hidden="1"/>
    </xf>
    <xf numFmtId="2" fontId="16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7" xfId="0" applyNumberFormat="1" applyFont="1" applyFill="1" applyBorder="1" applyAlignment="1" applyProtection="1">
      <alignment horizontal="center" vertical="top" wrapText="1"/>
      <protection hidden="1"/>
    </xf>
    <xf numFmtId="0" fontId="17" fillId="3" borderId="7" xfId="0" applyFont="1" applyFill="1" applyBorder="1" applyAlignment="1" applyProtection="1">
      <alignment horizontal="center" vertical="top" wrapText="1"/>
      <protection hidden="1"/>
    </xf>
    <xf numFmtId="0" fontId="16" fillId="10" borderId="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11" borderId="7" xfId="0" applyFont="1" applyFill="1" applyBorder="1" applyAlignment="1" applyProtection="1">
      <alignment horizontal="center" vertical="center" wrapText="1"/>
      <protection locked="0"/>
    </xf>
    <xf numFmtId="0" fontId="9" fillId="12" borderId="7" xfId="0" applyFont="1" applyFill="1" applyBorder="1" applyAlignment="1" applyProtection="1">
      <alignment vertical="top" wrapText="1"/>
      <protection locked="0"/>
    </xf>
    <xf numFmtId="0" fontId="15" fillId="13" borderId="7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188" fontId="9" fillId="4" borderId="7" xfId="0" applyNumberFormat="1" applyFont="1" applyFill="1" applyBorder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0" xfId="0" applyFont="1" applyFill="1" applyAlignment="1" applyProtection="1">
      <alignment horizontal="center" vertical="top"/>
      <protection locked="0"/>
    </xf>
    <xf numFmtId="2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19" fillId="4" borderId="0" xfId="2" applyFont="1" applyFill="1" applyProtection="1">
      <protection locked="0"/>
    </xf>
    <xf numFmtId="0" fontId="22" fillId="4" borderId="0" xfId="2" applyFont="1" applyFill="1" applyProtection="1">
      <protection locked="0"/>
    </xf>
    <xf numFmtId="0" fontId="20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23" fillId="4" borderId="0" xfId="0" applyFont="1" applyFill="1" applyBorder="1" applyAlignment="1" applyProtection="1">
      <alignment horizontal="left" vertical="top"/>
      <protection locked="0"/>
    </xf>
    <xf numFmtId="0" fontId="5" fillId="4" borderId="0" xfId="2" applyFont="1" applyFill="1" applyProtection="1"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9" fillId="4" borderId="5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textRotation="90" wrapText="1"/>
      <protection locked="0"/>
    </xf>
    <xf numFmtId="0" fontId="10" fillId="15" borderId="7" xfId="0" applyFont="1" applyFill="1" applyBorder="1" applyAlignment="1" applyProtection="1">
      <alignment horizontal="center" textRotation="90" wrapText="1"/>
      <protection locked="0"/>
    </xf>
    <xf numFmtId="0" fontId="18" fillId="16" borderId="7" xfId="2" applyFont="1" applyFill="1" applyBorder="1" applyAlignment="1" applyProtection="1">
      <alignment horizontal="left" vertical="top"/>
      <protection locked="0"/>
    </xf>
    <xf numFmtId="0" fontId="18" fillId="16" borderId="7" xfId="2" applyFont="1" applyFill="1" applyBorder="1" applyAlignment="1" applyProtection="1">
      <alignment horizontal="center" vertical="center"/>
      <protection locked="0"/>
    </xf>
    <xf numFmtId="0" fontId="12" fillId="16" borderId="7" xfId="2" applyFont="1" applyFill="1" applyBorder="1" applyAlignment="1" applyProtection="1">
      <alignment horizontal="center"/>
      <protection locked="0"/>
    </xf>
    <xf numFmtId="49" fontId="18" fillId="16" borderId="7" xfId="2" applyNumberFormat="1" applyFont="1" applyFill="1" applyBorder="1" applyAlignment="1" applyProtection="1">
      <alignment horizontal="center" vertical="top" wrapText="1"/>
      <protection locked="0"/>
    </xf>
    <xf numFmtId="0" fontId="18" fillId="16" borderId="7" xfId="2" applyFont="1" applyFill="1" applyBorder="1" applyAlignment="1" applyProtection="1">
      <alignment horizontal="center" vertical="top" wrapText="1"/>
      <protection locked="0"/>
    </xf>
    <xf numFmtId="0" fontId="24" fillId="16" borderId="7" xfId="2" applyFont="1" applyFill="1" applyBorder="1" applyAlignment="1" applyProtection="1">
      <alignment horizontal="center" vertical="center"/>
      <protection locked="0"/>
    </xf>
    <xf numFmtId="0" fontId="24" fillId="16" borderId="7" xfId="2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left" vertical="top" wrapText="1"/>
      <protection locked="0"/>
    </xf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/>
    <xf numFmtId="2" fontId="8" fillId="0" borderId="7" xfId="0" applyNumberFormat="1" applyFont="1" applyBorder="1"/>
    <xf numFmtId="0" fontId="5" fillId="8" borderId="7" xfId="0" applyFont="1" applyFill="1" applyBorder="1"/>
    <xf numFmtId="0" fontId="5" fillId="0" borderId="0" xfId="0" applyFont="1"/>
    <xf numFmtId="0" fontId="5" fillId="12" borderId="7" xfId="0" applyFont="1" applyFill="1" applyBorder="1" applyAlignment="1">
      <alignment horizontal="center"/>
    </xf>
    <xf numFmtId="2" fontId="5" fillId="17" borderId="7" xfId="0" applyNumberFormat="1" applyFont="1" applyFill="1" applyBorder="1"/>
    <xf numFmtId="2" fontId="8" fillId="17" borderId="7" xfId="0" applyNumberFormat="1" applyFont="1" applyFill="1" applyBorder="1"/>
    <xf numFmtId="2" fontId="5" fillId="12" borderId="7" xfId="0" applyNumberFormat="1" applyFont="1" applyFill="1" applyBorder="1"/>
    <xf numFmtId="0" fontId="5" fillId="0" borderId="7" xfId="0" applyFont="1" applyBorder="1"/>
    <xf numFmtId="0" fontId="8" fillId="0" borderId="7" xfId="0" applyFont="1" applyBorder="1"/>
    <xf numFmtId="0" fontId="9" fillId="13" borderId="7" xfId="0" applyFont="1" applyFill="1" applyBorder="1" applyAlignment="1">
      <alignment horizontal="center"/>
    </xf>
    <xf numFmtId="0" fontId="25" fillId="13" borderId="7" xfId="2" applyFont="1" applyFill="1" applyBorder="1" applyAlignment="1" applyProtection="1">
      <alignment horizontal="center"/>
      <protection hidden="1"/>
    </xf>
    <xf numFmtId="0" fontId="25" fillId="8" borderId="7" xfId="2" applyFont="1" applyFill="1" applyBorder="1" applyAlignment="1" applyProtection="1">
      <alignment horizontal="center"/>
      <protection hidden="1"/>
    </xf>
    <xf numFmtId="0" fontId="9" fillId="8" borderId="7" xfId="0" applyFont="1" applyFill="1" applyBorder="1"/>
    <xf numFmtId="0" fontId="9" fillId="0" borderId="0" xfId="0" applyFont="1"/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12" borderId="7" xfId="2" applyFont="1" applyFill="1" applyBorder="1" applyAlignment="1" applyProtection="1">
      <alignment horizontal="center" vertical="top"/>
      <protection locked="0"/>
    </xf>
    <xf numFmtId="0" fontId="5" fillId="17" borderId="7" xfId="0" applyFont="1" applyFill="1" applyBorder="1"/>
    <xf numFmtId="0" fontId="5" fillId="12" borderId="7" xfId="0" applyFont="1" applyFill="1" applyBorder="1"/>
    <xf numFmtId="0" fontId="9" fillId="13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/>
    </xf>
    <xf numFmtId="0" fontId="8" fillId="4" borderId="7" xfId="2" applyFont="1" applyFill="1" applyBorder="1" applyAlignment="1" applyProtection="1">
      <alignment horizontal="center" vertical="top"/>
      <protection locked="0"/>
    </xf>
    <xf numFmtId="0" fontId="8" fillId="12" borderId="7" xfId="2" applyFont="1" applyFill="1" applyBorder="1" applyAlignment="1" applyProtection="1">
      <alignment horizontal="center" vertical="top"/>
      <protection locked="0"/>
    </xf>
    <xf numFmtId="0" fontId="10" fillId="13" borderId="7" xfId="2" applyFont="1" applyFill="1" applyBorder="1" applyAlignment="1" applyProtection="1">
      <alignment horizontal="center" vertical="top"/>
      <protection locked="0"/>
    </xf>
    <xf numFmtId="0" fontId="26" fillId="8" borderId="7" xfId="0" applyFont="1" applyFill="1" applyBorder="1" applyAlignment="1">
      <alignment horizontal="left" vertical="top" wrapText="1"/>
    </xf>
    <xf numFmtId="0" fontId="26" fillId="8" borderId="7" xfId="0" applyFont="1" applyFill="1" applyBorder="1" applyAlignment="1">
      <alignment horizontal="center" vertical="top"/>
    </xf>
    <xf numFmtId="0" fontId="26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16" fillId="4" borderId="1" xfId="2" applyFont="1" applyFill="1" applyBorder="1" applyAlignment="1" applyProtection="1">
      <alignment horizontal="center" vertical="center" wrapText="1"/>
      <protection locked="0"/>
    </xf>
    <xf numFmtId="0" fontId="16" fillId="4" borderId="2" xfId="2" applyFont="1" applyFill="1" applyBorder="1" applyAlignment="1" applyProtection="1">
      <alignment horizontal="center" vertical="center" wrapText="1"/>
      <protection locked="0"/>
    </xf>
    <xf numFmtId="0" fontId="16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7" xfId="2" applyFont="1" applyFill="1" applyBorder="1" applyAlignment="1" applyProtection="1">
      <alignment horizontal="center" vertical="top" wrapText="1"/>
      <protection locked="0"/>
    </xf>
    <xf numFmtId="0" fontId="28" fillId="4" borderId="7" xfId="2" applyFont="1" applyFill="1" applyBorder="1" applyAlignment="1" applyProtection="1">
      <alignment horizontal="center" vertical="center" wrapText="1"/>
      <protection hidden="1"/>
    </xf>
    <xf numFmtId="0" fontId="28" fillId="8" borderId="7" xfId="2" applyFont="1" applyFill="1" applyBorder="1" applyAlignment="1" applyProtection="1">
      <alignment horizontal="center" vertical="center" wrapText="1"/>
      <protection hidden="1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16" fillId="4" borderId="18" xfId="2" applyFont="1" applyFill="1" applyBorder="1" applyAlignment="1" applyProtection="1">
      <alignment horizontal="center" vertical="center" wrapText="1"/>
      <protection locked="0"/>
    </xf>
    <xf numFmtId="0" fontId="16" fillId="4" borderId="0" xfId="2" applyFont="1" applyFill="1" applyAlignment="1" applyProtection="1">
      <alignment horizontal="center" vertical="center" wrapText="1"/>
      <protection locked="0"/>
    </xf>
    <xf numFmtId="0" fontId="16" fillId="4" borderId="17" xfId="2" applyFont="1" applyFill="1" applyBorder="1" applyAlignment="1" applyProtection="1">
      <alignment horizontal="center" vertical="center" wrapText="1"/>
      <protection locked="0"/>
    </xf>
    <xf numFmtId="0" fontId="22" fillId="4" borderId="7" xfId="2" applyFont="1" applyFill="1" applyBorder="1" applyAlignment="1" applyProtection="1">
      <alignment horizontal="center"/>
      <protection hidden="1"/>
    </xf>
    <xf numFmtId="0" fontId="22" fillId="8" borderId="7" xfId="2" applyFont="1" applyFill="1" applyBorder="1" applyAlignment="1" applyProtection="1">
      <alignment horizontal="center"/>
      <protection hidden="1"/>
    </xf>
    <xf numFmtId="0" fontId="30" fillId="4" borderId="7" xfId="2" applyFont="1" applyFill="1" applyBorder="1" applyAlignment="1" applyProtection="1">
      <alignment horizontal="center"/>
      <protection hidden="1"/>
    </xf>
    <xf numFmtId="0" fontId="16" fillId="4" borderId="4" xfId="2" applyFont="1" applyFill="1" applyBorder="1" applyAlignment="1" applyProtection="1">
      <alignment horizontal="center" vertical="center" wrapText="1"/>
      <protection locked="0"/>
    </xf>
    <xf numFmtId="0" fontId="16" fillId="4" borderId="5" xfId="2" applyFont="1" applyFill="1" applyBorder="1" applyAlignment="1" applyProtection="1">
      <alignment horizontal="center" vertical="center" wrapText="1"/>
      <protection locked="0"/>
    </xf>
    <xf numFmtId="0" fontId="16" fillId="4" borderId="6" xfId="2" applyFont="1" applyFill="1" applyBorder="1" applyAlignment="1" applyProtection="1">
      <alignment horizontal="center" vertical="center" wrapText="1"/>
      <protection locked="0"/>
    </xf>
    <xf numFmtId="2" fontId="30" fillId="4" borderId="7" xfId="2" applyNumberFormat="1" applyFont="1" applyFill="1" applyBorder="1" applyAlignment="1" applyProtection="1">
      <alignment horizontal="center"/>
      <protection hidden="1"/>
    </xf>
    <xf numFmtId="0" fontId="31" fillId="16" borderId="7" xfId="2" applyFont="1" applyFill="1" applyBorder="1" applyAlignment="1" applyProtection="1">
      <alignment horizontal="center"/>
      <protection locked="0"/>
    </xf>
    <xf numFmtId="49" fontId="3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2" applyFont="1" applyFill="1" applyBorder="1" applyAlignment="1" applyProtection="1">
      <alignment horizontal="center" vertical="top" wrapText="1"/>
      <protection locked="0"/>
    </xf>
    <xf numFmtId="0" fontId="33" fillId="16" borderId="7" xfId="2" applyFont="1" applyFill="1" applyBorder="1" applyAlignment="1" applyProtection="1">
      <alignment horizontal="center" vertical="center"/>
      <protection locked="0"/>
    </xf>
    <xf numFmtId="0" fontId="33" fillId="16" borderId="7" xfId="2" applyFont="1" applyFill="1" applyBorder="1" applyProtection="1">
      <protection locked="0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22" fillId="4" borderId="7" xfId="2" applyFont="1" applyFill="1" applyBorder="1" applyProtection="1">
      <protection locked="0"/>
    </xf>
    <xf numFmtId="0" fontId="22" fillId="8" borderId="7" xfId="2" applyFont="1" applyFill="1" applyBorder="1" applyProtection="1">
      <protection locked="0"/>
    </xf>
    <xf numFmtId="0" fontId="22" fillId="4" borderId="7" xfId="2" applyFont="1" applyFill="1" applyBorder="1" applyAlignment="1" applyProtection="1">
      <alignment horizontal="center" vertical="top"/>
      <protection locked="0"/>
    </xf>
    <xf numFmtId="0" fontId="30" fillId="4" borderId="7" xfId="2" applyFont="1" applyFill="1" applyBorder="1" applyAlignment="1" applyProtection="1">
      <alignment horizontal="center" vertical="top"/>
      <protection locked="0"/>
    </xf>
    <xf numFmtId="0" fontId="22" fillId="0" borderId="7" xfId="2" applyFont="1" applyBorder="1" applyProtection="1"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top" wrapText="1"/>
    </xf>
    <xf numFmtId="0" fontId="22" fillId="4" borderId="7" xfId="1" applyNumberFormat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top" wrapText="1"/>
    </xf>
    <xf numFmtId="0" fontId="22" fillId="4" borderId="7" xfId="2" applyFont="1" applyFill="1" applyBorder="1" applyAlignment="1" applyProtection="1">
      <alignment horizontal="center"/>
      <protection locked="0"/>
    </xf>
    <xf numFmtId="0" fontId="22" fillId="8" borderId="7" xfId="2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center" vertical="top" wrapText="1"/>
    </xf>
    <xf numFmtId="2" fontId="22" fillId="4" borderId="7" xfId="2" applyNumberFormat="1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>
      <alignment horizontal="center" vertical="top" wrapText="1"/>
    </xf>
    <xf numFmtId="2" fontId="22" fillId="4" borderId="7" xfId="2" applyNumberFormat="1" applyFont="1" applyFill="1" applyBorder="1" applyAlignment="1" applyProtection="1">
      <alignment horizontal="center" vertical="top"/>
      <protection locked="0"/>
    </xf>
    <xf numFmtId="0" fontId="22" fillId="4" borderId="7" xfId="1" applyNumberFormat="1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center" vertical="top" wrapText="1"/>
      <protection locked="0"/>
    </xf>
    <xf numFmtId="189" fontId="34" fillId="4" borderId="7" xfId="1" applyFont="1" applyFill="1" applyBorder="1" applyAlignment="1" applyProtection="1">
      <alignment horizontal="center" vertical="top"/>
      <protection locked="0"/>
    </xf>
    <xf numFmtId="189" fontId="22" fillId="4" borderId="7" xfId="1" applyFont="1" applyFill="1" applyBorder="1" applyProtection="1">
      <protection locked="0"/>
    </xf>
    <xf numFmtId="189" fontId="34" fillId="4" borderId="7" xfId="1" applyFont="1" applyFill="1" applyBorder="1" applyProtection="1">
      <protection locked="0"/>
    </xf>
    <xf numFmtId="189" fontId="30" fillId="4" borderId="7" xfId="2" applyNumberFormat="1" applyFont="1" applyFill="1" applyBorder="1" applyAlignment="1" applyProtection="1">
      <alignment horizontal="center" vertical="top"/>
      <protection locked="0"/>
    </xf>
    <xf numFmtId="190" fontId="22" fillId="4" borderId="7" xfId="1" applyNumberFormat="1" applyFont="1" applyFill="1" applyBorder="1" applyProtection="1">
      <protection locked="0"/>
    </xf>
    <xf numFmtId="190" fontId="22" fillId="8" borderId="7" xfId="1" applyNumberFormat="1" applyFont="1" applyFill="1" applyBorder="1" applyProtection="1">
      <protection locked="0"/>
    </xf>
    <xf numFmtId="190" fontId="22" fillId="4" borderId="7" xfId="1" applyNumberFormat="1" applyFont="1" applyFill="1" applyBorder="1" applyAlignment="1" applyProtection="1">
      <alignment horizontal="center" vertical="top"/>
      <protection locked="0"/>
    </xf>
    <xf numFmtId="190" fontId="22" fillId="4" borderId="7" xfId="1" applyNumberFormat="1" applyFont="1" applyFill="1" applyBorder="1" applyAlignment="1" applyProtection="1">
      <alignment horizontal="center"/>
      <protection locked="0"/>
    </xf>
    <xf numFmtId="190" fontId="34" fillId="4" borderId="7" xfId="1" applyNumberFormat="1" applyFont="1" applyFill="1" applyBorder="1" applyProtection="1">
      <protection locked="0"/>
    </xf>
    <xf numFmtId="0" fontId="24" fillId="16" borderId="7" xfId="0" applyFont="1" applyFill="1" applyBorder="1" applyAlignment="1" applyProtection="1">
      <alignment vertical="top" wrapText="1"/>
      <protection locked="0"/>
    </xf>
    <xf numFmtId="0" fontId="34" fillId="4" borderId="7" xfId="1" applyNumberFormat="1" applyFont="1" applyFill="1" applyBorder="1" applyProtection="1">
      <protection locked="0"/>
    </xf>
    <xf numFmtId="191" fontId="34" fillId="4" borderId="7" xfId="1" applyNumberFormat="1" applyFont="1" applyFill="1" applyBorder="1" applyProtection="1">
      <protection locked="0"/>
    </xf>
    <xf numFmtId="190" fontId="30" fillId="4" borderId="7" xfId="1" applyNumberFormat="1" applyFont="1" applyFill="1" applyBorder="1" applyAlignment="1" applyProtection="1">
      <alignment horizontal="center" vertical="top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0" fontId="9" fillId="4" borderId="18" xfId="2" applyFont="1" applyFill="1" applyBorder="1" applyAlignment="1" applyProtection="1">
      <alignment horizontal="left" vertical="center" wrapText="1"/>
      <protection locked="0"/>
    </xf>
    <xf numFmtId="0" fontId="9" fillId="4" borderId="0" xfId="2" applyFont="1" applyFill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top" wrapText="1"/>
      <protection locked="0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5" fillId="4" borderId="3" xfId="2" applyFont="1" applyFill="1" applyBorder="1" applyAlignment="1" applyProtection="1">
      <alignment horizontal="left" vertical="top" wrapText="1"/>
      <protection locked="0"/>
    </xf>
    <xf numFmtId="0" fontId="5" fillId="4" borderId="9" xfId="2" applyFont="1" applyFill="1" applyBorder="1" applyAlignment="1" applyProtection="1">
      <alignment horizontal="center" vertical="top"/>
      <protection locked="0"/>
    </xf>
    <xf numFmtId="0" fontId="5" fillId="4" borderId="18" xfId="2" applyFont="1" applyFill="1" applyBorder="1" applyAlignment="1" applyProtection="1">
      <alignment horizontal="left" vertical="top" wrapText="1"/>
      <protection locked="0"/>
    </xf>
    <xf numFmtId="0" fontId="5" fillId="4" borderId="0" xfId="2" applyFont="1" applyFill="1" applyAlignment="1" applyProtection="1">
      <alignment horizontal="left" vertical="top" wrapText="1"/>
      <protection locked="0"/>
    </xf>
    <xf numFmtId="0" fontId="5" fillId="4" borderId="17" xfId="2" applyFont="1" applyFill="1" applyBorder="1" applyAlignment="1" applyProtection="1">
      <alignment horizontal="left" vertical="top" wrapText="1"/>
      <protection locked="0"/>
    </xf>
    <xf numFmtId="0" fontId="5" fillId="4" borderId="19" xfId="2" applyFont="1" applyFill="1" applyBorder="1" applyAlignment="1" applyProtection="1">
      <alignment horizontal="center" vertical="top"/>
      <protection locked="0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5" fillId="4" borderId="14" xfId="2" applyFont="1" applyFill="1" applyBorder="1" applyAlignment="1" applyProtection="1">
      <alignment horizontal="center" vertical="top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2" xfId="2" applyFont="1" applyFill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18" xfId="2" applyFont="1" applyFill="1" applyBorder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 applyProtection="1">
      <alignment horizontal="center" vertical="center" wrapText="1"/>
      <protection locked="0"/>
    </xf>
    <xf numFmtId="0" fontId="9" fillId="4" borderId="6" xfId="2" applyFont="1" applyFill="1" applyBorder="1" applyAlignment="1" applyProtection="1">
      <alignment horizontal="center" vertical="center" wrapText="1"/>
      <protection locked="0"/>
    </xf>
    <xf numFmtId="0" fontId="16" fillId="18" borderId="1" xfId="2" applyFont="1" applyFill="1" applyBorder="1" applyAlignment="1" applyProtection="1">
      <alignment horizontal="center" vertical="center" wrapText="1"/>
      <protection locked="0"/>
    </xf>
    <xf numFmtId="0" fontId="16" fillId="18" borderId="2" xfId="2" applyFont="1" applyFill="1" applyBorder="1" applyAlignment="1" applyProtection="1">
      <alignment horizontal="center" vertical="center" wrapText="1"/>
      <protection locked="0"/>
    </xf>
    <xf numFmtId="0" fontId="16" fillId="18" borderId="3" xfId="2" applyFont="1" applyFill="1" applyBorder="1" applyAlignment="1" applyProtection="1">
      <alignment horizontal="center" vertical="center" wrapText="1"/>
      <protection locked="0"/>
    </xf>
    <xf numFmtId="0" fontId="9" fillId="18" borderId="7" xfId="2" applyFont="1" applyFill="1" applyBorder="1" applyAlignment="1" applyProtection="1">
      <alignment horizontal="center" vertical="top"/>
      <protection locked="0"/>
    </xf>
    <xf numFmtId="1" fontId="29" fillId="18" borderId="7" xfId="2" applyNumberFormat="1" applyFont="1" applyFill="1" applyBorder="1" applyAlignment="1" applyProtection="1">
      <alignment horizontal="center" vertical="center" wrapText="1"/>
      <protection hidden="1"/>
    </xf>
    <xf numFmtId="0" fontId="29" fillId="18" borderId="7" xfId="2" applyFont="1" applyFill="1" applyBorder="1" applyAlignment="1" applyProtection="1">
      <alignment horizontal="center" vertical="center" wrapText="1"/>
      <protection hidden="1"/>
    </xf>
    <xf numFmtId="0" fontId="16" fillId="18" borderId="18" xfId="2" applyFont="1" applyFill="1" applyBorder="1" applyAlignment="1" applyProtection="1">
      <alignment horizontal="center" vertical="center" wrapText="1"/>
      <protection locked="0"/>
    </xf>
    <xf numFmtId="0" fontId="16" fillId="18" borderId="0" xfId="2" applyFont="1" applyFill="1" applyAlignment="1" applyProtection="1">
      <alignment horizontal="center" vertical="center" wrapText="1"/>
      <protection locked="0"/>
    </xf>
    <xf numFmtId="0" fontId="16" fillId="18" borderId="17" xfId="2" applyFont="1" applyFill="1" applyBorder="1" applyAlignment="1" applyProtection="1">
      <alignment horizontal="center" vertical="center" wrapText="1"/>
      <protection locked="0"/>
    </xf>
    <xf numFmtId="0" fontId="16" fillId="18" borderId="4" xfId="2" applyFont="1" applyFill="1" applyBorder="1" applyAlignment="1" applyProtection="1">
      <alignment horizontal="center" vertical="center" wrapText="1"/>
      <protection locked="0"/>
    </xf>
    <xf numFmtId="0" fontId="16" fillId="18" borderId="5" xfId="2" applyFont="1" applyFill="1" applyBorder="1" applyAlignment="1" applyProtection="1">
      <alignment horizontal="center" vertical="center" wrapText="1"/>
      <protection locked="0"/>
    </xf>
    <xf numFmtId="0" fontId="16" fillId="18" borderId="6" xfId="2" applyFont="1" applyFill="1" applyBorder="1" applyAlignment="1" applyProtection="1">
      <alignment horizontal="center" vertical="center" wrapText="1"/>
      <protection locked="0"/>
    </xf>
    <xf numFmtId="2" fontId="5" fillId="18" borderId="7" xfId="2" applyNumberFormat="1" applyFont="1" applyFill="1" applyBorder="1" applyAlignment="1" applyProtection="1">
      <alignment horizontal="center" vertical="top"/>
      <protection hidden="1"/>
    </xf>
    <xf numFmtId="2" fontId="9" fillId="18" borderId="7" xfId="2" applyNumberFormat="1" applyFont="1" applyFill="1" applyBorder="1" applyAlignment="1" applyProtection="1">
      <alignment horizontal="center" vertical="top"/>
      <protection hidden="1"/>
    </xf>
    <xf numFmtId="0" fontId="5" fillId="4" borderId="0" xfId="2" applyFont="1" applyFill="1" applyAlignment="1" applyProtection="1">
      <alignment horizontal="center" vertical="top"/>
      <protection locked="0"/>
    </xf>
    <xf numFmtId="0" fontId="5" fillId="4" borderId="0" xfId="2" applyFont="1" applyFill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19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19" fillId="4" borderId="0" xfId="3" applyFont="1" applyFill="1" applyProtection="1">
      <protection locked="0"/>
    </xf>
    <xf numFmtId="0" fontId="22" fillId="4" borderId="0" xfId="3" applyFont="1" applyFill="1" applyProtection="1"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5" fillId="4" borderId="0" xfId="3" applyFont="1" applyFill="1" applyProtection="1">
      <protection locked="0"/>
    </xf>
    <xf numFmtId="0" fontId="9" fillId="4" borderId="1" xfId="3" applyFont="1" applyFill="1" applyBorder="1" applyAlignment="1" applyProtection="1">
      <alignment horizontal="center" vertical="center"/>
      <protection locked="0"/>
    </xf>
    <xf numFmtId="0" fontId="9" fillId="4" borderId="2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5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18" fillId="16" borderId="7" xfId="3" applyFont="1" applyFill="1" applyBorder="1" applyAlignment="1" applyProtection="1">
      <alignment horizontal="left" vertical="top"/>
      <protection locked="0"/>
    </xf>
    <xf numFmtId="0" fontId="18" fillId="16" borderId="7" xfId="3" applyFont="1" applyFill="1" applyBorder="1" applyAlignment="1" applyProtection="1">
      <alignment horizontal="center" vertical="center"/>
      <protection locked="0"/>
    </xf>
    <xf numFmtId="0" fontId="12" fillId="16" borderId="7" xfId="3" applyFont="1" applyFill="1" applyBorder="1" applyAlignment="1" applyProtection="1">
      <alignment horizontal="center"/>
      <protection locked="0"/>
    </xf>
    <xf numFmtId="49" fontId="18" fillId="16" borderId="7" xfId="3" applyNumberFormat="1" applyFont="1" applyFill="1" applyBorder="1" applyAlignment="1" applyProtection="1">
      <alignment horizontal="center" vertical="top" wrapText="1"/>
      <protection locked="0"/>
    </xf>
    <xf numFmtId="0" fontId="18" fillId="16" borderId="7" xfId="3" applyFont="1" applyFill="1" applyBorder="1" applyAlignment="1" applyProtection="1">
      <alignment horizontal="center" vertical="top" wrapText="1"/>
      <protection locked="0"/>
    </xf>
    <xf numFmtId="0" fontId="24" fillId="16" borderId="7" xfId="3" applyFont="1" applyFill="1" applyBorder="1" applyAlignment="1" applyProtection="1">
      <alignment horizontal="center" vertical="center"/>
      <protection locked="0"/>
    </xf>
    <xf numFmtId="0" fontId="24" fillId="16" borderId="7" xfId="3" applyFont="1" applyFill="1" applyBorder="1" applyProtection="1">
      <protection locked="0"/>
    </xf>
    <xf numFmtId="0" fontId="26" fillId="0" borderId="7" xfId="0" applyFont="1" applyBorder="1" applyAlignment="1">
      <alignment horizontal="left" vertical="top" wrapText="1"/>
    </xf>
    <xf numFmtId="0" fontId="9" fillId="4" borderId="7" xfId="3" applyFont="1" applyFill="1" applyBorder="1" applyAlignment="1" applyProtection="1">
      <alignment horizontal="center" vertical="top"/>
      <protection locked="0"/>
    </xf>
    <xf numFmtId="0" fontId="22" fillId="4" borderId="7" xfId="3" applyFont="1" applyFill="1" applyBorder="1" applyProtection="1">
      <protection locked="0"/>
    </xf>
    <xf numFmtId="0" fontId="22" fillId="8" borderId="7" xfId="3" applyFont="1" applyFill="1" applyBorder="1" applyProtection="1">
      <protection locked="0"/>
    </xf>
    <xf numFmtId="0" fontId="22" fillId="4" borderId="7" xfId="3" applyFont="1" applyFill="1" applyBorder="1" applyAlignment="1" applyProtection="1">
      <alignment horizontal="center" vertical="top"/>
      <protection locked="0"/>
    </xf>
    <xf numFmtId="0" fontId="9" fillId="13" borderId="7" xfId="3" applyFont="1" applyFill="1" applyBorder="1" applyAlignment="1" applyProtection="1">
      <alignment horizontal="center" vertical="top"/>
      <protection locked="0"/>
    </xf>
    <xf numFmtId="0" fontId="25" fillId="13" borderId="7" xfId="3" applyFont="1" applyFill="1" applyBorder="1" applyAlignment="1" applyProtection="1">
      <alignment horizontal="center"/>
      <protection hidden="1"/>
    </xf>
    <xf numFmtId="0" fontId="25" fillId="8" borderId="7" xfId="3" applyFont="1" applyFill="1" applyBorder="1" applyAlignment="1" applyProtection="1">
      <alignment horizontal="center"/>
      <protection hidden="1"/>
    </xf>
    <xf numFmtId="0" fontId="16" fillId="4" borderId="1" xfId="3" applyFont="1" applyFill="1" applyBorder="1" applyAlignment="1" applyProtection="1">
      <alignment horizontal="center" vertical="center" wrapText="1"/>
      <protection locked="0"/>
    </xf>
    <xf numFmtId="0" fontId="16" fillId="4" borderId="2" xfId="3" applyFont="1" applyFill="1" applyBorder="1" applyAlignment="1" applyProtection="1">
      <alignment horizontal="center" vertical="center" wrapText="1"/>
      <protection locked="0"/>
    </xf>
    <xf numFmtId="0" fontId="16" fillId="4" borderId="3" xfId="3" applyFont="1" applyFill="1" applyBorder="1" applyAlignment="1" applyProtection="1">
      <alignment horizontal="center" vertical="center" wrapText="1"/>
      <protection locked="0"/>
    </xf>
    <xf numFmtId="0" fontId="28" fillId="4" borderId="7" xfId="3" applyFont="1" applyFill="1" applyBorder="1" applyAlignment="1" applyProtection="1">
      <alignment horizontal="center" vertical="center" wrapText="1"/>
      <protection hidden="1"/>
    </xf>
    <xf numFmtId="0" fontId="28" fillId="8" borderId="7" xfId="3" applyFont="1" applyFill="1" applyBorder="1" applyAlignment="1" applyProtection="1">
      <alignment horizontal="center" vertical="center" wrapText="1"/>
      <protection hidden="1"/>
    </xf>
    <xf numFmtId="0" fontId="16" fillId="4" borderId="18" xfId="3" applyFont="1" applyFill="1" applyBorder="1" applyAlignment="1" applyProtection="1">
      <alignment horizontal="center" vertical="center" wrapText="1"/>
      <protection locked="0"/>
    </xf>
    <xf numFmtId="0" fontId="16" fillId="4" borderId="0" xfId="3" applyFont="1" applyFill="1" applyAlignment="1" applyProtection="1">
      <alignment horizontal="center" vertical="center" wrapText="1"/>
      <protection locked="0"/>
    </xf>
    <xf numFmtId="0" fontId="16" fillId="4" borderId="17" xfId="3" applyFont="1" applyFill="1" applyBorder="1" applyAlignment="1" applyProtection="1">
      <alignment horizontal="center" vertical="center" wrapText="1"/>
      <protection locked="0"/>
    </xf>
    <xf numFmtId="0" fontId="22" fillId="4" borderId="7" xfId="3" applyFont="1" applyFill="1" applyBorder="1" applyAlignment="1" applyProtection="1">
      <alignment horizontal="center"/>
      <protection hidden="1"/>
    </xf>
    <xf numFmtId="0" fontId="22" fillId="8" borderId="7" xfId="3" applyFont="1" applyFill="1" applyBorder="1" applyAlignment="1" applyProtection="1">
      <alignment horizontal="center"/>
      <protection hidden="1"/>
    </xf>
    <xf numFmtId="0" fontId="16" fillId="4" borderId="4" xfId="3" applyFont="1" applyFill="1" applyBorder="1" applyAlignment="1" applyProtection="1">
      <alignment horizontal="center" vertical="center" wrapText="1"/>
      <protection locked="0"/>
    </xf>
    <xf numFmtId="0" fontId="16" fillId="4" borderId="5" xfId="3" applyFont="1" applyFill="1" applyBorder="1" applyAlignment="1" applyProtection="1">
      <alignment horizontal="center" vertical="center" wrapText="1"/>
      <protection locked="0"/>
    </xf>
    <xf numFmtId="0" fontId="16" fillId="4" borderId="6" xfId="3" applyFont="1" applyFill="1" applyBorder="1" applyAlignment="1" applyProtection="1">
      <alignment horizontal="center" vertical="center" wrapText="1"/>
      <protection locked="0"/>
    </xf>
    <xf numFmtId="0" fontId="31" fillId="16" borderId="7" xfId="3" applyFont="1" applyFill="1" applyBorder="1" applyAlignment="1" applyProtection="1">
      <alignment horizontal="center"/>
      <protection locked="0"/>
    </xf>
    <xf numFmtId="0" fontId="33" fillId="16" borderId="7" xfId="3" applyFont="1" applyFill="1" applyBorder="1" applyProtection="1">
      <protection locked="0"/>
    </xf>
    <xf numFmtId="0" fontId="5" fillId="4" borderId="7" xfId="3" applyFont="1" applyFill="1" applyBorder="1" applyAlignment="1" applyProtection="1">
      <alignment horizontal="left" vertical="top" wrapText="1"/>
      <protection locked="0"/>
    </xf>
    <xf numFmtId="0" fontId="5" fillId="4" borderId="7" xfId="3" applyFont="1" applyFill="1" applyBorder="1" applyAlignment="1" applyProtection="1">
      <alignment horizontal="center" vertical="top" wrapText="1"/>
      <protection locked="0"/>
    </xf>
    <xf numFmtId="189" fontId="22" fillId="4" borderId="7" xfId="3" applyNumberFormat="1" applyFont="1" applyFill="1" applyBorder="1" applyProtection="1">
      <protection locked="0"/>
    </xf>
    <xf numFmtId="0" fontId="16" fillId="18" borderId="1" xfId="3" applyFont="1" applyFill="1" applyBorder="1" applyAlignment="1" applyProtection="1">
      <alignment horizontal="center" vertical="center" wrapText="1"/>
      <protection locked="0"/>
    </xf>
    <xf numFmtId="0" fontId="16" fillId="18" borderId="2" xfId="3" applyFont="1" applyFill="1" applyBorder="1" applyAlignment="1" applyProtection="1">
      <alignment horizontal="center" vertical="center" wrapText="1"/>
      <protection locked="0"/>
    </xf>
    <xf numFmtId="0" fontId="16" fillId="18" borderId="3" xfId="3" applyFont="1" applyFill="1" applyBorder="1" applyAlignment="1" applyProtection="1">
      <alignment horizontal="center" vertical="center" wrapText="1"/>
      <protection locked="0"/>
    </xf>
    <xf numFmtId="0" fontId="9" fillId="18" borderId="7" xfId="3" applyFont="1" applyFill="1" applyBorder="1" applyAlignment="1" applyProtection="1">
      <alignment horizontal="center" vertical="top"/>
      <protection locked="0"/>
    </xf>
    <xf numFmtId="0" fontId="29" fillId="18" borderId="7" xfId="3" applyFont="1" applyFill="1" applyBorder="1" applyAlignment="1" applyProtection="1">
      <alignment horizontal="center" vertical="center" wrapText="1"/>
      <protection hidden="1"/>
    </xf>
    <xf numFmtId="0" fontId="16" fillId="18" borderId="18" xfId="3" applyFont="1" applyFill="1" applyBorder="1" applyAlignment="1" applyProtection="1">
      <alignment horizontal="center" vertical="center" wrapText="1"/>
      <protection locked="0"/>
    </xf>
    <xf numFmtId="0" fontId="16" fillId="18" borderId="0" xfId="3" applyFont="1" applyFill="1" applyAlignment="1" applyProtection="1">
      <alignment horizontal="center" vertical="center" wrapText="1"/>
      <protection locked="0"/>
    </xf>
    <xf numFmtId="0" fontId="16" fillId="18" borderId="17" xfId="3" applyFont="1" applyFill="1" applyBorder="1" applyAlignment="1" applyProtection="1">
      <alignment horizontal="center" vertical="center" wrapText="1"/>
      <protection locked="0"/>
    </xf>
    <xf numFmtId="0" fontId="16" fillId="18" borderId="4" xfId="3" applyFont="1" applyFill="1" applyBorder="1" applyAlignment="1" applyProtection="1">
      <alignment horizontal="center" vertical="center" wrapText="1"/>
      <protection locked="0"/>
    </xf>
    <xf numFmtId="0" fontId="16" fillId="18" borderId="5" xfId="3" applyFont="1" applyFill="1" applyBorder="1" applyAlignment="1" applyProtection="1">
      <alignment horizontal="center" vertical="center" wrapText="1"/>
      <protection locked="0"/>
    </xf>
    <xf numFmtId="0" fontId="16" fillId="18" borderId="6" xfId="3" applyFont="1" applyFill="1" applyBorder="1" applyAlignment="1" applyProtection="1">
      <alignment horizontal="center" vertical="center" wrapText="1"/>
      <protection locked="0"/>
    </xf>
    <xf numFmtId="0" fontId="5" fillId="18" borderId="7" xfId="3" applyFont="1" applyFill="1" applyBorder="1" applyAlignment="1" applyProtection="1">
      <alignment horizontal="center" vertical="top"/>
      <protection hidden="1"/>
    </xf>
    <xf numFmtId="0" fontId="5" fillId="4" borderId="0" xfId="3" applyFont="1" applyFill="1" applyAlignment="1" applyProtection="1">
      <alignment horizontal="center" vertical="top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top"/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19" fillId="0" borderId="0" xfId="3" applyFont="1" applyProtection="1">
      <protection locked="0"/>
    </xf>
    <xf numFmtId="0" fontId="5" fillId="4" borderId="7" xfId="3" applyFont="1" applyFill="1" applyBorder="1" applyAlignment="1" applyProtection="1">
      <alignment horizontal="center" vertical="top"/>
      <protection locked="0"/>
    </xf>
    <xf numFmtId="2" fontId="5" fillId="8" borderId="7" xfId="0" applyNumberFormat="1" applyFont="1" applyFill="1" applyBorder="1"/>
    <xf numFmtId="0" fontId="5" fillId="4" borderId="7" xfId="3" applyFont="1" applyFill="1" applyBorder="1" applyAlignment="1" applyProtection="1">
      <alignment horizontal="center" vertical="top"/>
      <protection locked="0"/>
    </xf>
    <xf numFmtId="0" fontId="5" fillId="12" borderId="7" xfId="3" applyFont="1" applyFill="1" applyBorder="1" applyAlignment="1" applyProtection="1">
      <alignment horizontal="center" vertical="top"/>
      <protection locked="0"/>
    </xf>
    <xf numFmtId="0" fontId="9" fillId="4" borderId="7" xfId="3" applyFont="1" applyFill="1" applyBorder="1" applyAlignment="1" applyProtection="1">
      <alignment horizontal="center" vertical="top" wrapText="1"/>
      <protection locked="0"/>
    </xf>
    <xf numFmtId="0" fontId="29" fillId="4" borderId="7" xfId="3" applyFont="1" applyFill="1" applyBorder="1" applyAlignment="1" applyProtection="1">
      <alignment horizontal="center" vertical="center" wrapText="1"/>
      <protection hidden="1"/>
    </xf>
    <xf numFmtId="0" fontId="30" fillId="4" borderId="7" xfId="3" applyFont="1" applyFill="1" applyBorder="1" applyAlignment="1" applyProtection="1">
      <alignment horizontal="center"/>
      <protection hidden="1"/>
    </xf>
    <xf numFmtId="49" fontId="3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3" applyFont="1" applyFill="1" applyBorder="1" applyAlignment="1" applyProtection="1">
      <alignment horizontal="center" vertical="top" wrapText="1"/>
      <protection locked="0"/>
    </xf>
    <xf numFmtId="0" fontId="33" fillId="16" borderId="7" xfId="3" applyFont="1" applyFill="1" applyBorder="1" applyAlignment="1" applyProtection="1">
      <alignment horizontal="center" vertical="center"/>
      <protection locked="0"/>
    </xf>
    <xf numFmtId="0" fontId="29" fillId="8" borderId="7" xfId="3" applyFont="1" applyFill="1" applyBorder="1" applyAlignment="1" applyProtection="1">
      <alignment horizontal="center" vertical="center" wrapText="1"/>
      <protection hidden="1"/>
    </xf>
    <xf numFmtId="0" fontId="5" fillId="8" borderId="7" xfId="3" applyFont="1" applyFill="1" applyBorder="1" applyAlignment="1" applyProtection="1">
      <alignment horizontal="center" vertical="top"/>
      <protection hidden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8" fillId="12" borderId="7" xfId="3" applyFont="1" applyFill="1" applyBorder="1" applyAlignment="1" applyProtection="1">
      <alignment horizontal="center" vertical="top"/>
      <protection locked="0"/>
    </xf>
    <xf numFmtId="0" fontId="10" fillId="13" borderId="7" xfId="3" applyFont="1" applyFill="1" applyBorder="1" applyAlignment="1" applyProtection="1">
      <alignment horizontal="center" vertical="top"/>
      <protection locked="0"/>
    </xf>
    <xf numFmtId="0" fontId="26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2" fillId="8" borderId="7" xfId="3" applyFont="1" applyFill="1" applyBorder="1" applyAlignment="1" applyProtection="1">
      <alignment horizontal="center" vertical="top"/>
      <protection locked="0"/>
    </xf>
    <xf numFmtId="0" fontId="22" fillId="4" borderId="7" xfId="3" applyFont="1" applyFill="1" applyBorder="1" applyAlignment="1" applyProtection="1">
      <alignment horizontal="center"/>
      <protection locked="0"/>
    </xf>
    <xf numFmtId="0" fontId="22" fillId="8" borderId="7" xfId="3" applyFont="1" applyFill="1" applyBorder="1" applyAlignment="1" applyProtection="1">
      <alignment horizontal="center"/>
      <protection locked="0"/>
    </xf>
    <xf numFmtId="2" fontId="22" fillId="8" borderId="7" xfId="3" applyNumberFormat="1" applyFont="1" applyFill="1" applyBorder="1" applyAlignment="1" applyProtection="1">
      <alignment horizontal="center" vertical="top"/>
      <protection locked="0"/>
    </xf>
    <xf numFmtId="2" fontId="22" fillId="4" borderId="7" xfId="3" applyNumberFormat="1" applyFont="1" applyFill="1" applyBorder="1" applyAlignment="1" applyProtection="1">
      <alignment horizontal="center" vertical="top"/>
      <protection locked="0"/>
    </xf>
    <xf numFmtId="0" fontId="34" fillId="4" borderId="7" xfId="3" applyFont="1" applyFill="1" applyBorder="1" applyProtection="1">
      <protection locked="0"/>
    </xf>
    <xf numFmtId="0" fontId="30" fillId="4" borderId="7" xfId="3" applyFont="1" applyFill="1" applyBorder="1" applyAlignment="1" applyProtection="1">
      <alignment horizontal="center" vertical="top"/>
      <protection locked="0"/>
    </xf>
    <xf numFmtId="190" fontId="34" fillId="8" borderId="7" xfId="1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2" fontId="9" fillId="3" borderId="7" xfId="0" applyNumberFormat="1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1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1" fontId="16" fillId="3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5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5" fillId="4" borderId="0" xfId="0" applyNumberFormat="1" applyFont="1" applyFill="1" applyBorder="1" applyAlignment="1" applyProtection="1">
      <alignment horizontal="left" vertical="top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left" vertical="top"/>
      <protection locked="0"/>
    </xf>
    <xf numFmtId="0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4%20&#3648;&#3604;&#3639;&#3629;&#3609;/SARcard%20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3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  <sheetName val="รายละเอียด 1.7.1 (หน่วยงาน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99"/>
  <sheetViews>
    <sheetView tabSelected="1" zoomScale="80" zoomScaleNormal="80" workbookViewId="0">
      <pane xSplit="3" ySplit="5" topLeftCell="H24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9" defaultRowHeight="24" x14ac:dyDescent="0.4"/>
  <cols>
    <col min="1" max="1" width="9" style="6"/>
    <col min="2" max="2" width="9" style="99"/>
    <col min="3" max="3" width="22.75" style="99" customWidth="1"/>
    <col min="4" max="4" width="9" style="99"/>
    <col min="5" max="15" width="7.75" style="99" customWidth="1"/>
    <col min="16" max="16" width="9.125" style="99" customWidth="1"/>
    <col min="17" max="17" width="12" style="99" customWidth="1"/>
    <col min="18" max="18" width="11.75" style="99" customWidth="1"/>
    <col min="19" max="19" width="17.75" style="99" customWidth="1"/>
    <col min="20" max="20" width="19" style="100" customWidth="1"/>
    <col min="21" max="21" width="37" style="100" customWidth="1"/>
    <col min="22" max="57" width="9" style="6"/>
    <col min="58" max="16384" width="9" style="99"/>
  </cols>
  <sheetData>
    <row r="1" spans="1:2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2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2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2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1</v>
      </c>
      <c r="G6" s="40">
        <f>'รายละเอียด 3.1.1'!$H$107</f>
        <v>4</v>
      </c>
      <c r="H6" s="40">
        <f>'รายละเอียด 3.1.1'!$H$135</f>
        <v>6</v>
      </c>
      <c r="I6" s="41"/>
      <c r="J6" s="42">
        <f t="shared" ref="J6:J34" si="0">SUM(E6:H6)</f>
        <v>15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34" si="1">SUM(K6:N6)</f>
        <v>25</v>
      </c>
      <c r="Q6" s="43">
        <f>ROUND((J6/P6)*100,2)</f>
        <v>60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1</v>
      </c>
      <c r="S6" s="45" t="str">
        <f>IF(R6=5,"ü","û")</f>
        <v>û</v>
      </c>
      <c r="T6" s="46">
        <v>60</v>
      </c>
      <c r="U6" s="47" t="s">
        <v>27</v>
      </c>
      <c r="V6" s="48"/>
      <c r="W6" s="49" t="s">
        <v>28</v>
      </c>
      <c r="X6" s="49"/>
      <c r="Y6" s="49"/>
      <c r="Z6" s="49"/>
      <c r="AA6" s="50">
        <v>5</v>
      </c>
    </row>
    <row r="7" spans="1:29" ht="23.25" customHeight="1" x14ac:dyDescent="0.2">
      <c r="A7" s="37">
        <v>2</v>
      </c>
      <c r="B7" s="38" t="s">
        <v>29</v>
      </c>
      <c r="C7" s="38"/>
      <c r="D7" s="39">
        <v>80</v>
      </c>
      <c r="E7" s="40">
        <f>'รายละเอียด 3.1.1'!$I$42</f>
        <v>4</v>
      </c>
      <c r="F7" s="40">
        <f>'รายละเอียด 3.1.1'!$I$76</f>
        <v>6</v>
      </c>
      <c r="G7" s="40">
        <f>'รายละเอียด 3.1.1'!$I$107</f>
        <v>3</v>
      </c>
      <c r="H7" s="40">
        <f>'รายละเอียด 3.1.1'!$I$135</f>
        <v>5</v>
      </c>
      <c r="I7" s="41"/>
      <c r="J7" s="42">
        <f t="shared" si="0"/>
        <v>18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66.67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2.3340000000000005</v>
      </c>
      <c r="S7" s="45" t="str">
        <f t="shared" ref="S7:S35" si="4">IF(R7=5,"ü","û")</f>
        <v>û</v>
      </c>
      <c r="T7" s="46">
        <v>59.26</v>
      </c>
      <c r="U7" s="47" t="s">
        <v>30</v>
      </c>
      <c r="W7" s="51" t="s">
        <v>31</v>
      </c>
      <c r="X7" s="51" t="s">
        <v>32</v>
      </c>
      <c r="Y7" s="51" t="s">
        <v>33</v>
      </c>
      <c r="Z7" s="51" t="s">
        <v>34</v>
      </c>
      <c r="AA7" s="51" t="s">
        <v>35</v>
      </c>
      <c r="AC7" s="52"/>
    </row>
    <row r="8" spans="1:29" ht="23.25" customHeight="1" x14ac:dyDescent="0.2">
      <c r="A8" s="37">
        <v>3</v>
      </c>
      <c r="B8" s="38" t="s">
        <v>36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1</v>
      </c>
      <c r="G8" s="40">
        <f>'รายละเอียด 3.1.1'!$J$107</f>
        <v>5</v>
      </c>
      <c r="H8" s="40">
        <f>'รายละเอียด 3.1.1'!$J$135</f>
        <v>4</v>
      </c>
      <c r="I8" s="41"/>
      <c r="J8" s="42">
        <f t="shared" si="0"/>
        <v>15</v>
      </c>
      <c r="K8" s="40">
        <f>'รายละเอียด 3.1.1'!$J$41</f>
        <v>6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26</v>
      </c>
      <c r="Q8" s="43">
        <f t="shared" si="2"/>
        <v>57.69</v>
      </c>
      <c r="R8" s="44">
        <f t="shared" si="3"/>
        <v>1</v>
      </c>
      <c r="S8" s="45" t="str">
        <f t="shared" si="4"/>
        <v>û</v>
      </c>
      <c r="T8" s="46">
        <v>46.15</v>
      </c>
      <c r="U8" s="47" t="s">
        <v>30</v>
      </c>
      <c r="W8" s="53">
        <v>60</v>
      </c>
      <c r="X8" s="53">
        <v>65</v>
      </c>
      <c r="Y8" s="53">
        <v>70</v>
      </c>
      <c r="Z8" s="53">
        <v>75</v>
      </c>
      <c r="AA8" s="53">
        <v>80</v>
      </c>
      <c r="AC8" s="52"/>
    </row>
    <row r="9" spans="1:29" ht="23.25" customHeight="1" x14ac:dyDescent="0.2">
      <c r="A9" s="37">
        <v>4</v>
      </c>
      <c r="B9" s="54" t="s">
        <v>37</v>
      </c>
      <c r="C9" s="54"/>
      <c r="D9" s="39">
        <v>80</v>
      </c>
      <c r="E9" s="40">
        <f>'รายละเอียด 3.1.1'!$K$42</f>
        <v>4</v>
      </c>
      <c r="F9" s="40">
        <f>'รายละเอียด 3.1.1'!$K$76</f>
        <v>6</v>
      </c>
      <c r="G9" s="40">
        <f>'รายละเอียด 3.1.1'!$K$107</f>
        <v>4</v>
      </c>
      <c r="H9" s="40">
        <f>'รายละเอียด 3.1.1'!$K$135</f>
        <v>7</v>
      </c>
      <c r="I9" s="41"/>
      <c r="J9" s="42">
        <f t="shared" si="0"/>
        <v>21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84</v>
      </c>
      <c r="R9" s="44">
        <f t="shared" si="3"/>
        <v>5</v>
      </c>
      <c r="S9" s="45" t="str">
        <f t="shared" si="4"/>
        <v>ü</v>
      </c>
      <c r="T9" s="46">
        <v>64</v>
      </c>
      <c r="U9" s="47" t="s">
        <v>30</v>
      </c>
      <c r="AC9" s="52"/>
    </row>
    <row r="10" spans="1:29" ht="23.25" customHeight="1" x14ac:dyDescent="0.2">
      <c r="A10" s="37">
        <v>5</v>
      </c>
      <c r="B10" s="54" t="s">
        <v>38</v>
      </c>
      <c r="C10" s="54"/>
      <c r="D10" s="39">
        <v>80</v>
      </c>
      <c r="E10" s="40">
        <f>'รายละเอียด 3.1.1'!$L$42</f>
        <v>3</v>
      </c>
      <c r="F10" s="40">
        <f>'รายละเอียด 3.1.1'!$L$76</f>
        <v>4</v>
      </c>
      <c r="G10" s="40">
        <f>'รายละเอียด 3.1.1'!$L$107</f>
        <v>3</v>
      </c>
      <c r="H10" s="40">
        <f>'รายละเอียด 3.1.1'!$L$135</f>
        <v>4</v>
      </c>
      <c r="I10" s="41"/>
      <c r="J10" s="42">
        <f t="shared" si="0"/>
        <v>14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56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1</v>
      </c>
      <c r="S10" s="45" t="str">
        <f t="shared" si="4"/>
        <v>û</v>
      </c>
      <c r="T10" s="46">
        <v>52</v>
      </c>
      <c r="U10" s="47" t="s">
        <v>30</v>
      </c>
      <c r="AC10" s="52"/>
    </row>
    <row r="11" spans="1:29" ht="23.25" customHeight="1" x14ac:dyDescent="0.2">
      <c r="A11" s="37">
        <v>6</v>
      </c>
      <c r="B11" s="54" t="s">
        <v>39</v>
      </c>
      <c r="C11" s="54"/>
      <c r="D11" s="39">
        <v>80</v>
      </c>
      <c r="E11" s="40">
        <f>'รายละเอียด 3.1.1'!$M$42</f>
        <v>4</v>
      </c>
      <c r="F11" s="40">
        <f>'รายละเอียด 3.1.1'!$M$76</f>
        <v>7</v>
      </c>
      <c r="G11" s="40">
        <f>'รายละเอียด 3.1.1'!$M$107</f>
        <v>5</v>
      </c>
      <c r="H11" s="40">
        <f>'รายละเอียด 3.1.1'!$M$135</f>
        <v>4</v>
      </c>
      <c r="I11" s="41"/>
      <c r="J11" s="42">
        <f t="shared" si="0"/>
        <v>20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74.069999999999993</v>
      </c>
      <c r="R11" s="44">
        <f t="shared" si="3"/>
        <v>3.8139999999999987</v>
      </c>
      <c r="S11" s="45" t="str">
        <f t="shared" si="4"/>
        <v>û</v>
      </c>
      <c r="T11" s="46">
        <v>51.85</v>
      </c>
      <c r="U11" s="47" t="s">
        <v>30</v>
      </c>
      <c r="AC11" s="52"/>
    </row>
    <row r="12" spans="1:29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'รายละเอียด 3.1.1'!$N$42</f>
        <v>5</v>
      </c>
      <c r="F12" s="40">
        <f>'รายละเอียด 3.1.1'!$N$76</f>
        <v>2</v>
      </c>
      <c r="G12" s="40">
        <f>'รายละเอียด 3.1.1'!$N$107</f>
        <v>2</v>
      </c>
      <c r="H12" s="40">
        <f>'รายละเอียด 3.1.1'!$N$135</f>
        <v>4</v>
      </c>
      <c r="I12" s="41"/>
      <c r="J12" s="42">
        <f t="shared" si="0"/>
        <v>13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52</v>
      </c>
      <c r="R12" s="44">
        <f t="shared" si="3"/>
        <v>1</v>
      </c>
      <c r="S12" s="45" t="str">
        <f t="shared" si="4"/>
        <v>û</v>
      </c>
      <c r="T12" s="46">
        <v>52</v>
      </c>
      <c r="U12" s="47" t="s">
        <v>27</v>
      </c>
      <c r="AC12" s="52"/>
    </row>
    <row r="13" spans="1:29" ht="23.25" customHeight="1" x14ac:dyDescent="0.2">
      <c r="A13" s="37">
        <v>8</v>
      </c>
      <c r="B13" s="54" t="s">
        <v>41</v>
      </c>
      <c r="C13" s="54"/>
      <c r="D13" s="39">
        <v>80</v>
      </c>
      <c r="E13" s="40">
        <f>'รายละเอียด 3.1.1'!$O$42</f>
        <v>7</v>
      </c>
      <c r="F13" s="40">
        <f>'รายละเอียด 3.1.1'!$O$76</f>
        <v>6</v>
      </c>
      <c r="G13" s="40">
        <f>'รายละเอียด 3.1.1'!$O$107</f>
        <v>4</v>
      </c>
      <c r="H13" s="40">
        <f>'รายละเอียด 3.1.1'!$O$135</f>
        <v>7</v>
      </c>
      <c r="I13" s="41"/>
      <c r="J13" s="42">
        <f t="shared" si="0"/>
        <v>24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88.89</v>
      </c>
      <c r="R13" s="44">
        <f t="shared" si="3"/>
        <v>5</v>
      </c>
      <c r="S13" s="45" t="str">
        <f t="shared" si="4"/>
        <v>ü</v>
      </c>
      <c r="T13" s="46">
        <v>77.78</v>
      </c>
      <c r="U13" s="47" t="s">
        <v>27</v>
      </c>
      <c r="AC13" s="52"/>
    </row>
    <row r="14" spans="1:29" ht="23.25" customHeight="1" x14ac:dyDescent="0.2">
      <c r="A14" s="37">
        <v>9</v>
      </c>
      <c r="B14" s="55" t="s">
        <v>42</v>
      </c>
      <c r="C14" s="55"/>
      <c r="D14" s="39">
        <v>80</v>
      </c>
      <c r="E14" s="40">
        <f>'รายละเอียด 3.1.1'!$P$42</f>
        <v>4</v>
      </c>
      <c r="F14" s="40">
        <f>'รายละเอียด 3.1.1'!$P$76</f>
        <v>1</v>
      </c>
      <c r="G14" s="40">
        <f>'รายละเอียด 3.1.1'!$P$107</f>
        <v>3</v>
      </c>
      <c r="H14" s="40">
        <f>'รายละเอียด 3.1.1'!$P$135</f>
        <v>4</v>
      </c>
      <c r="I14" s="41"/>
      <c r="J14" s="42">
        <f t="shared" si="0"/>
        <v>12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48</v>
      </c>
      <c r="R14" s="44">
        <f t="shared" si="3"/>
        <v>1</v>
      </c>
      <c r="S14" s="45" t="str">
        <f t="shared" si="4"/>
        <v>û</v>
      </c>
      <c r="T14" s="46">
        <v>32</v>
      </c>
      <c r="U14" s="47" t="s">
        <v>30</v>
      </c>
      <c r="AC14" s="52"/>
    </row>
    <row r="15" spans="1:29" ht="23.25" customHeight="1" x14ac:dyDescent="0.2">
      <c r="A15" s="37">
        <v>10</v>
      </c>
      <c r="B15" s="56" t="s">
        <v>43</v>
      </c>
      <c r="C15" s="57"/>
      <c r="D15" s="39">
        <v>80</v>
      </c>
      <c r="E15" s="40">
        <f>'รายละเอียด 3.1.1'!$Q$42</f>
        <v>6</v>
      </c>
      <c r="F15" s="40">
        <f>'รายละเอียด 3.1.1'!$Q$76</f>
        <v>8</v>
      </c>
      <c r="G15" s="40">
        <f>'รายละเอียด 3.1.1'!$Q$107</f>
        <v>4</v>
      </c>
      <c r="H15" s="40">
        <f>'รายละเอียด 3.1.1'!$Q$135</f>
        <v>7</v>
      </c>
      <c r="I15" s="41"/>
      <c r="J15" s="42">
        <f t="shared" si="0"/>
        <v>25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86.21</v>
      </c>
      <c r="R15" s="44">
        <f t="shared" si="3"/>
        <v>5</v>
      </c>
      <c r="S15" s="45" t="str">
        <f t="shared" si="4"/>
        <v>ü</v>
      </c>
      <c r="T15" s="46">
        <v>72.41</v>
      </c>
      <c r="U15" s="47" t="s">
        <v>30</v>
      </c>
      <c r="AC15" s="52"/>
    </row>
    <row r="16" spans="1:29" ht="23.25" customHeight="1" x14ac:dyDescent="0.2">
      <c r="A16" s="37">
        <v>11</v>
      </c>
      <c r="B16" s="55" t="s">
        <v>44</v>
      </c>
      <c r="C16" s="55"/>
      <c r="D16" s="39">
        <v>80</v>
      </c>
      <c r="E16" s="40">
        <f>'รายละเอียด 3.1.1'!$R$42</f>
        <v>4</v>
      </c>
      <c r="F16" s="40">
        <f>'รายละเอียด 3.1.1'!$R$76</f>
        <v>8</v>
      </c>
      <c r="G16" s="40">
        <f>'รายละเอียด 3.1.1'!$R$107</f>
        <v>3</v>
      </c>
      <c r="H16" s="40">
        <f>'รายละเอียด 3.1.1'!$R$135</f>
        <v>8</v>
      </c>
      <c r="I16" s="41"/>
      <c r="J16" s="42">
        <f t="shared" si="0"/>
        <v>23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82.14</v>
      </c>
      <c r="R16" s="44">
        <f t="shared" si="3"/>
        <v>5</v>
      </c>
      <c r="S16" s="45" t="str">
        <f t="shared" si="4"/>
        <v>ü</v>
      </c>
      <c r="T16" s="46">
        <v>78.569999999999993</v>
      </c>
      <c r="U16" s="47" t="s">
        <v>30</v>
      </c>
      <c r="AC16" s="52"/>
    </row>
    <row r="17" spans="1:29" ht="23.25" customHeight="1" x14ac:dyDescent="0.2">
      <c r="A17" s="37">
        <v>12</v>
      </c>
      <c r="B17" s="55" t="s">
        <v>45</v>
      </c>
      <c r="C17" s="55"/>
      <c r="D17" s="39">
        <v>80</v>
      </c>
      <c r="E17" s="40">
        <f>'รายละเอียด 3.1.1'!$S$42</f>
        <v>4</v>
      </c>
      <c r="F17" s="40">
        <f>'รายละเอียด 3.1.1'!$S$76</f>
        <v>0</v>
      </c>
      <c r="G17" s="40">
        <f>'รายละเอียด 3.1.1'!$S$107</f>
        <v>4</v>
      </c>
      <c r="H17" s="40">
        <f>'รายละเอียด 3.1.1'!$S$135</f>
        <v>1</v>
      </c>
      <c r="I17" s="41"/>
      <c r="J17" s="42">
        <f t="shared" si="0"/>
        <v>9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39.130000000000003</v>
      </c>
      <c r="R17" s="44">
        <f t="shared" si="3"/>
        <v>1</v>
      </c>
      <c r="S17" s="45" t="str">
        <f t="shared" si="4"/>
        <v>û</v>
      </c>
      <c r="T17" s="46">
        <v>26.09</v>
      </c>
      <c r="U17" s="47" t="s">
        <v>30</v>
      </c>
      <c r="AC17" s="52"/>
    </row>
    <row r="18" spans="1:29" ht="23.25" customHeight="1" x14ac:dyDescent="0.2">
      <c r="A18" s="37">
        <v>13</v>
      </c>
      <c r="B18" s="58" t="s">
        <v>46</v>
      </c>
      <c r="C18" s="59"/>
      <c r="D18" s="39">
        <v>80</v>
      </c>
      <c r="E18" s="40">
        <f>'รายละเอียด 3.1.1'!$T$42</f>
        <v>3</v>
      </c>
      <c r="F18" s="40">
        <f>'รายละเอียด 3.1.1'!$T$76</f>
        <v>6</v>
      </c>
      <c r="G18" s="40">
        <f>'รายละเอียด 3.1.1'!$T$107</f>
        <v>5</v>
      </c>
      <c r="H18" s="40">
        <f>'รายละเอียด 3.1.1'!$T$135</f>
        <v>6</v>
      </c>
      <c r="I18" s="41"/>
      <c r="J18" s="42">
        <f t="shared" si="0"/>
        <v>20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80</v>
      </c>
      <c r="R18" s="44">
        <f t="shared" si="3"/>
        <v>5</v>
      </c>
      <c r="S18" s="45" t="str">
        <f t="shared" si="4"/>
        <v>ü</v>
      </c>
      <c r="T18" s="46">
        <v>80</v>
      </c>
      <c r="U18" s="47" t="s">
        <v>27</v>
      </c>
      <c r="AC18" s="52"/>
    </row>
    <row r="19" spans="1:29" ht="22.5" customHeight="1" x14ac:dyDescent="0.2">
      <c r="A19" s="37">
        <v>14</v>
      </c>
      <c r="B19" s="60" t="s">
        <v>47</v>
      </c>
      <c r="C19" s="61"/>
      <c r="D19" s="39">
        <v>80</v>
      </c>
      <c r="E19" s="40">
        <f>'รายละเอียด 3.1.1'!$U$42</f>
        <v>6</v>
      </c>
      <c r="F19" s="40">
        <f>'รายละเอียด 3.1.1'!$U$76</f>
        <v>3</v>
      </c>
      <c r="G19" s="40">
        <f>'รายละเอียด 3.1.1'!$U$107</f>
        <v>3</v>
      </c>
      <c r="H19" s="40">
        <f>'รายละเอียด 3.1.1'!$U$135</f>
        <v>8</v>
      </c>
      <c r="I19" s="41"/>
      <c r="J19" s="42">
        <f t="shared" si="0"/>
        <v>20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71.430000000000007</v>
      </c>
      <c r="R19" s="44">
        <f t="shared" si="3"/>
        <v>3.2860000000000014</v>
      </c>
      <c r="S19" s="45" t="str">
        <f t="shared" si="4"/>
        <v>û</v>
      </c>
      <c r="T19" s="46">
        <v>64.290000000000006</v>
      </c>
      <c r="U19" s="47" t="s">
        <v>30</v>
      </c>
    </row>
    <row r="20" spans="1:29" ht="23.25" customHeight="1" x14ac:dyDescent="0.2">
      <c r="A20" s="37">
        <v>15</v>
      </c>
      <c r="B20" s="60" t="s">
        <v>48</v>
      </c>
      <c r="C20" s="61"/>
      <c r="D20" s="39">
        <v>80</v>
      </c>
      <c r="E20" s="40">
        <f>'รายละเอียด 3.1.1'!$V$42</f>
        <v>3</v>
      </c>
      <c r="F20" s="40">
        <f>'รายละเอียด 3.1.1'!$V$76</f>
        <v>2</v>
      </c>
      <c r="G20" s="40">
        <f>'รายละเอียด 3.1.1'!$V$107</f>
        <v>3</v>
      </c>
      <c r="H20" s="40">
        <f>'รายละเอียด 3.1.1'!$V$135</f>
        <v>5</v>
      </c>
      <c r="I20" s="41"/>
      <c r="J20" s="42">
        <f t="shared" si="0"/>
        <v>13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50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1</v>
      </c>
      <c r="S20" s="45" t="str">
        <f t="shared" si="4"/>
        <v>û</v>
      </c>
      <c r="T20" s="46">
        <v>50</v>
      </c>
      <c r="U20" s="47" t="s">
        <v>27</v>
      </c>
    </row>
    <row r="21" spans="1:29" x14ac:dyDescent="0.2">
      <c r="A21" s="37">
        <v>16</v>
      </c>
      <c r="B21" s="62" t="s">
        <v>49</v>
      </c>
      <c r="C21" s="63"/>
      <c r="D21" s="39">
        <v>80</v>
      </c>
      <c r="E21" s="41"/>
      <c r="F21" s="40">
        <f>'รายละเอียด 3.1.1'!$W$76</f>
        <v>0</v>
      </c>
      <c r="G21" s="40">
        <f>'รายละเอียด 3.1.1'!$W$107</f>
        <v>2</v>
      </c>
      <c r="H21" s="41"/>
      <c r="I21" s="41"/>
      <c r="J21" s="42">
        <f t="shared" si="0"/>
        <v>2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1"/>
      <c r="O21" s="41"/>
      <c r="P21" s="42">
        <f t="shared" si="1"/>
        <v>11</v>
      </c>
      <c r="Q21" s="43">
        <f t="shared" si="2"/>
        <v>18.18</v>
      </c>
      <c r="R21" s="44">
        <f t="shared" si="3"/>
        <v>1</v>
      </c>
      <c r="S21" s="45" t="str">
        <f t="shared" si="4"/>
        <v>û</v>
      </c>
      <c r="T21" s="46">
        <v>18.18</v>
      </c>
      <c r="U21" s="47" t="s">
        <v>27</v>
      </c>
    </row>
    <row r="22" spans="1:29" ht="23.25" customHeight="1" x14ac:dyDescent="0.2">
      <c r="A22" s="37">
        <v>17</v>
      </c>
      <c r="B22" s="64" t="s">
        <v>50</v>
      </c>
      <c r="C22" s="65"/>
      <c r="D22" s="39">
        <v>80</v>
      </c>
      <c r="E22" s="41"/>
      <c r="F22" s="41"/>
      <c r="G22" s="40">
        <f>'รายละเอียด 3.1.1'!$X$107</f>
        <v>4</v>
      </c>
      <c r="H22" s="40">
        <f>'รายละเอียด 3.1.1'!$X$135</f>
        <v>5</v>
      </c>
      <c r="I22" s="41"/>
      <c r="J22" s="42">
        <f t="shared" si="0"/>
        <v>9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1"/>
        <v>12</v>
      </c>
      <c r="Q22" s="43">
        <f t="shared" si="2"/>
        <v>75</v>
      </c>
      <c r="R22" s="44">
        <f t="shared" si="3"/>
        <v>4</v>
      </c>
      <c r="S22" s="45" t="str">
        <f t="shared" si="4"/>
        <v>û</v>
      </c>
      <c r="T22" s="46">
        <v>75</v>
      </c>
      <c r="U22" s="47" t="s">
        <v>30</v>
      </c>
    </row>
    <row r="23" spans="1:29" ht="23.25" customHeight="1" x14ac:dyDescent="0.2">
      <c r="A23" s="37">
        <v>18</v>
      </c>
      <c r="B23" s="64" t="s">
        <v>51</v>
      </c>
      <c r="C23" s="65"/>
      <c r="D23" s="39">
        <v>80</v>
      </c>
      <c r="E23" s="41"/>
      <c r="F23" s="41"/>
      <c r="G23" s="40">
        <f>'รายละเอียด 3.1.1'!$Y$107</f>
        <v>7</v>
      </c>
      <c r="H23" s="41"/>
      <c r="I23" s="41"/>
      <c r="J23" s="42">
        <f t="shared" si="0"/>
        <v>7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1"/>
        <v>7</v>
      </c>
      <c r="Q23" s="43">
        <f t="shared" si="2"/>
        <v>100</v>
      </c>
      <c r="R23" s="44">
        <f t="shared" si="3"/>
        <v>5</v>
      </c>
      <c r="S23" s="45" t="str">
        <f t="shared" si="4"/>
        <v>ü</v>
      </c>
      <c r="T23" s="46">
        <v>85.71</v>
      </c>
      <c r="U23" s="47" t="s">
        <v>30</v>
      </c>
    </row>
    <row r="24" spans="1:29" ht="23.25" customHeight="1" x14ac:dyDescent="0.2">
      <c r="A24" s="37">
        <v>19</v>
      </c>
      <c r="B24" s="64" t="s">
        <v>52</v>
      </c>
      <c r="C24" s="65"/>
      <c r="D24" s="39">
        <v>80</v>
      </c>
      <c r="E24" s="41"/>
      <c r="F24" s="41"/>
      <c r="G24" s="40">
        <f>'รายละเอียด 3.1.1'!$Z$107</f>
        <v>2</v>
      </c>
      <c r="H24" s="41"/>
      <c r="I24" s="41"/>
      <c r="J24" s="42">
        <f t="shared" si="0"/>
        <v>2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1"/>
        <v>3</v>
      </c>
      <c r="Q24" s="43">
        <f t="shared" si="2"/>
        <v>66.67</v>
      </c>
      <c r="R24" s="44">
        <f t="shared" si="3"/>
        <v>2.3340000000000005</v>
      </c>
      <c r="S24" s="45" t="str">
        <f t="shared" si="4"/>
        <v>û</v>
      </c>
      <c r="T24" s="46">
        <v>66.67</v>
      </c>
      <c r="U24" s="47" t="s">
        <v>27</v>
      </c>
    </row>
    <row r="25" spans="1:29" ht="23.25" customHeight="1" x14ac:dyDescent="0.2">
      <c r="A25" s="37">
        <v>20</v>
      </c>
      <c r="B25" s="64" t="s">
        <v>53</v>
      </c>
      <c r="C25" s="65"/>
      <c r="D25" s="39">
        <v>80</v>
      </c>
      <c r="E25" s="41"/>
      <c r="F25" s="41"/>
      <c r="G25" s="40">
        <f>'รายละเอียด 3.1.1'!$AA$107</f>
        <v>4</v>
      </c>
      <c r="H25" s="41"/>
      <c r="I25" s="41"/>
      <c r="J25" s="42">
        <f t="shared" si="0"/>
        <v>4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1"/>
        <v>4</v>
      </c>
      <c r="Q25" s="43">
        <f>ROUND((J25/P25)*100,2)</f>
        <v>100</v>
      </c>
      <c r="R25" s="44">
        <f t="shared" si="3"/>
        <v>5</v>
      </c>
      <c r="S25" s="45" t="str">
        <f t="shared" si="4"/>
        <v>ü</v>
      </c>
      <c r="T25" s="46">
        <v>100</v>
      </c>
      <c r="U25" s="47" t="s">
        <v>27</v>
      </c>
    </row>
    <row r="26" spans="1:29" ht="23.25" customHeight="1" x14ac:dyDescent="0.2">
      <c r="A26" s="37">
        <v>21</v>
      </c>
      <c r="B26" s="58" t="s">
        <v>54</v>
      </c>
      <c r="C26" s="59"/>
      <c r="D26" s="39">
        <v>80</v>
      </c>
      <c r="E26" s="41"/>
      <c r="F26" s="41"/>
      <c r="G26" s="40">
        <f>'รายละเอียด 3.1.1'!$AB$107</f>
        <v>4</v>
      </c>
      <c r="H26" s="41"/>
      <c r="I26" s="41"/>
      <c r="J26" s="42">
        <f t="shared" si="0"/>
        <v>4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1"/>
        <v>6</v>
      </c>
      <c r="Q26" s="43">
        <f t="shared" si="2"/>
        <v>66.67</v>
      </c>
      <c r="R26" s="44">
        <f t="shared" si="3"/>
        <v>2.3340000000000005</v>
      </c>
      <c r="S26" s="45" t="str">
        <f t="shared" si="4"/>
        <v>û</v>
      </c>
      <c r="T26" s="46">
        <v>66.67</v>
      </c>
      <c r="U26" s="47" t="s">
        <v>27</v>
      </c>
    </row>
    <row r="27" spans="1:29" x14ac:dyDescent="0.2">
      <c r="A27" s="37">
        <v>22</v>
      </c>
      <c r="B27" s="64" t="s">
        <v>55</v>
      </c>
      <c r="C27" s="65"/>
      <c r="D27" s="39">
        <v>80</v>
      </c>
      <c r="E27" s="41"/>
      <c r="F27" s="41"/>
      <c r="G27" s="40">
        <f>'รายละเอียด 3.1.1'!$AC$107</f>
        <v>3</v>
      </c>
      <c r="H27" s="41"/>
      <c r="I27" s="41"/>
      <c r="J27" s="42">
        <f t="shared" si="0"/>
        <v>3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1"/>
        <v>3</v>
      </c>
      <c r="Q27" s="43">
        <f t="shared" si="2"/>
        <v>100</v>
      </c>
      <c r="R27" s="44">
        <f t="shared" si="3"/>
        <v>5</v>
      </c>
      <c r="S27" s="45" t="str">
        <f t="shared" si="4"/>
        <v>ü</v>
      </c>
      <c r="T27" s="46">
        <v>100</v>
      </c>
      <c r="U27" s="47" t="s">
        <v>27</v>
      </c>
    </row>
    <row r="28" spans="1:29" ht="23.25" customHeight="1" x14ac:dyDescent="0.2">
      <c r="A28" s="37">
        <v>23</v>
      </c>
      <c r="B28" s="62" t="s">
        <v>56</v>
      </c>
      <c r="C28" s="63"/>
      <c r="D28" s="39">
        <v>80</v>
      </c>
      <c r="E28" s="41"/>
      <c r="F28" s="41"/>
      <c r="G28" s="40">
        <f>'รายละเอียด 3.1.1'!$AD$107</f>
        <v>1</v>
      </c>
      <c r="H28" s="41"/>
      <c r="I28" s="41"/>
      <c r="J28" s="42">
        <f t="shared" si="0"/>
        <v>1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1"/>
        <v>2</v>
      </c>
      <c r="Q28" s="43">
        <f t="shared" si="2"/>
        <v>50</v>
      </c>
      <c r="R28" s="44">
        <f t="shared" si="3"/>
        <v>1</v>
      </c>
      <c r="S28" s="45" t="str">
        <f t="shared" si="4"/>
        <v>û</v>
      </c>
      <c r="T28" s="46">
        <v>50</v>
      </c>
      <c r="U28" s="47" t="s">
        <v>27</v>
      </c>
    </row>
    <row r="29" spans="1:29" ht="23.25" customHeight="1" x14ac:dyDescent="0.2">
      <c r="A29" s="37">
        <v>24</v>
      </c>
      <c r="B29" s="62" t="s">
        <v>57</v>
      </c>
      <c r="C29" s="63"/>
      <c r="D29" s="39">
        <v>80</v>
      </c>
      <c r="E29" s="41"/>
      <c r="F29" s="41"/>
      <c r="G29" s="40">
        <f>'รายละเอียด 3.1.1'!$AE$107</f>
        <v>3</v>
      </c>
      <c r="H29" s="41"/>
      <c r="I29" s="41"/>
      <c r="J29" s="42">
        <f t="shared" si="0"/>
        <v>3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1"/>
        <v>3</v>
      </c>
      <c r="Q29" s="43">
        <f t="shared" si="2"/>
        <v>100</v>
      </c>
      <c r="R29" s="44">
        <f t="shared" si="3"/>
        <v>5</v>
      </c>
      <c r="S29" s="45" t="str">
        <f t="shared" si="4"/>
        <v>ü</v>
      </c>
      <c r="T29" s="46">
        <v>66.67</v>
      </c>
      <c r="U29" s="47" t="s">
        <v>30</v>
      </c>
    </row>
    <row r="30" spans="1:29" ht="23.25" customHeight="1" x14ac:dyDescent="0.2">
      <c r="A30" s="37">
        <v>25</v>
      </c>
      <c r="B30" s="62" t="s">
        <v>58</v>
      </c>
      <c r="C30" s="63"/>
      <c r="D30" s="39">
        <v>80</v>
      </c>
      <c r="E30" s="41"/>
      <c r="F30" s="41"/>
      <c r="G30" s="40">
        <f>'รายละเอียด 3.1.1'!$AF$107</f>
        <v>3</v>
      </c>
      <c r="H30" s="41"/>
      <c r="I30" s="41"/>
      <c r="J30" s="42">
        <f t="shared" si="0"/>
        <v>3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1"/>
        <v>3</v>
      </c>
      <c r="Q30" s="43">
        <f t="shared" si="2"/>
        <v>100</v>
      </c>
      <c r="R30" s="44">
        <f t="shared" si="3"/>
        <v>5</v>
      </c>
      <c r="S30" s="45" t="str">
        <f t="shared" si="4"/>
        <v>ü</v>
      </c>
      <c r="T30" s="46">
        <v>100</v>
      </c>
      <c r="U30" s="47" t="s">
        <v>27</v>
      </c>
    </row>
    <row r="31" spans="1:29" ht="23.25" customHeight="1" x14ac:dyDescent="0.2">
      <c r="A31" s="37">
        <v>26</v>
      </c>
      <c r="B31" s="62" t="s">
        <v>59</v>
      </c>
      <c r="C31" s="63"/>
      <c r="D31" s="39">
        <v>80</v>
      </c>
      <c r="E31" s="41"/>
      <c r="F31" s="41"/>
      <c r="G31" s="40">
        <f>'รายละเอียด 3.1.1'!$AG$107</f>
        <v>3</v>
      </c>
      <c r="H31" s="41"/>
      <c r="I31" s="41"/>
      <c r="J31" s="42">
        <f t="shared" si="0"/>
        <v>3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1"/>
        <v>3</v>
      </c>
      <c r="Q31" s="43">
        <f t="shared" si="2"/>
        <v>100</v>
      </c>
      <c r="R31" s="44">
        <f t="shared" si="3"/>
        <v>5</v>
      </c>
      <c r="S31" s="45" t="str">
        <f t="shared" si="4"/>
        <v>ü</v>
      </c>
      <c r="T31" s="46">
        <v>66.67</v>
      </c>
      <c r="U31" s="47" t="s">
        <v>30</v>
      </c>
    </row>
    <row r="32" spans="1:29" x14ac:dyDescent="0.2">
      <c r="A32" s="37">
        <v>27</v>
      </c>
      <c r="B32" s="62" t="s">
        <v>60</v>
      </c>
      <c r="C32" s="63"/>
      <c r="D32" s="39">
        <v>80</v>
      </c>
      <c r="E32" s="41"/>
      <c r="F32" s="41"/>
      <c r="G32" s="40">
        <f>'รายละเอียด 3.1.1'!$AH$107</f>
        <v>2</v>
      </c>
      <c r="H32" s="41"/>
      <c r="I32" s="41"/>
      <c r="J32" s="42">
        <f t="shared" si="0"/>
        <v>2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1"/>
        <v>3</v>
      </c>
      <c r="Q32" s="43">
        <f t="shared" si="2"/>
        <v>66.67</v>
      </c>
      <c r="R32" s="44">
        <f t="shared" si="3"/>
        <v>2.3340000000000005</v>
      </c>
      <c r="S32" s="45" t="str">
        <f t="shared" si="4"/>
        <v>û</v>
      </c>
      <c r="T32" s="46">
        <v>33.33</v>
      </c>
      <c r="U32" s="47" t="s">
        <v>30</v>
      </c>
    </row>
    <row r="33" spans="1:21" x14ac:dyDescent="0.2">
      <c r="A33" s="37">
        <v>28</v>
      </c>
      <c r="B33" s="60" t="s">
        <v>61</v>
      </c>
      <c r="C33" s="61"/>
      <c r="D33" s="39">
        <v>80</v>
      </c>
      <c r="E33" s="41"/>
      <c r="F33" s="41"/>
      <c r="G33" s="40">
        <f>'รายละเอียด 3.1.1'!$AI$107</f>
        <v>2</v>
      </c>
      <c r="H33" s="41"/>
      <c r="I33" s="41"/>
      <c r="J33" s="42">
        <f t="shared" si="0"/>
        <v>2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1"/>
        <v>2</v>
      </c>
      <c r="Q33" s="43">
        <f t="shared" si="2"/>
        <v>100</v>
      </c>
      <c r="R33" s="44">
        <f t="shared" si="3"/>
        <v>5</v>
      </c>
      <c r="S33" s="45" t="str">
        <f t="shared" si="4"/>
        <v>ü</v>
      </c>
      <c r="T33" s="46">
        <v>100</v>
      </c>
      <c r="U33" s="47" t="s">
        <v>27</v>
      </c>
    </row>
    <row r="34" spans="1:21" ht="23.25" customHeight="1" x14ac:dyDescent="0.2">
      <c r="A34" s="37">
        <v>29</v>
      </c>
      <c r="B34" s="66" t="s">
        <v>62</v>
      </c>
      <c r="C34" s="67"/>
      <c r="D34" s="68">
        <v>80</v>
      </c>
      <c r="E34" s="69"/>
      <c r="F34" s="69"/>
      <c r="G34" s="70">
        <f>'รายละเอียด 3.1.1'!$AJ$107</f>
        <v>3</v>
      </c>
      <c r="H34" s="69"/>
      <c r="I34" s="69"/>
      <c r="J34" s="71">
        <f t="shared" si="0"/>
        <v>3</v>
      </c>
      <c r="K34" s="69"/>
      <c r="L34" s="69"/>
      <c r="M34" s="70">
        <f>'รายละเอียด 3.1.1'!$AJ$106</f>
        <v>4</v>
      </c>
      <c r="N34" s="69"/>
      <c r="O34" s="69"/>
      <c r="P34" s="71">
        <f t="shared" si="1"/>
        <v>4</v>
      </c>
      <c r="Q34" s="43">
        <f t="shared" si="2"/>
        <v>75</v>
      </c>
      <c r="R34" s="72">
        <f t="shared" si="3"/>
        <v>4</v>
      </c>
      <c r="S34" s="73" t="str">
        <f t="shared" si="4"/>
        <v>û</v>
      </c>
      <c r="T34" s="46">
        <v>25</v>
      </c>
      <c r="U34" s="47" t="s">
        <v>30</v>
      </c>
    </row>
    <row r="35" spans="1:21" ht="27" customHeight="1" x14ac:dyDescent="0.2">
      <c r="A35" s="74" t="s">
        <v>63</v>
      </c>
      <c r="B35" s="74"/>
      <c r="C35" s="74"/>
      <c r="D35" s="75">
        <v>80</v>
      </c>
      <c r="E35" s="42">
        <f>'รายละเอียด 3.1.1'!$AK$42</f>
        <v>6</v>
      </c>
      <c r="F35" s="42">
        <f>'รายละเอียด 3.1.1'!$AK$76</f>
        <v>6</v>
      </c>
      <c r="G35" s="42">
        <f>'รายละเอียด 3.1.1'!$AK$107</f>
        <v>8</v>
      </c>
      <c r="H35" s="42">
        <f>'รายละเอียด 3.1.1'!$AK$135</f>
        <v>7</v>
      </c>
      <c r="I35" s="42">
        <f>'รายละเอียด 3.1.1'!AK151</f>
        <v>2</v>
      </c>
      <c r="J35" s="76">
        <f>SUM(E35:H35)</f>
        <v>27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6">
        <f>SUM(K35:N35)</f>
        <v>35</v>
      </c>
      <c r="Q35" s="77">
        <f t="shared" si="2"/>
        <v>77.14</v>
      </c>
      <c r="R35" s="78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4.4279999999999999</v>
      </c>
      <c r="S35" s="79" t="str">
        <f t="shared" si="4"/>
        <v>û</v>
      </c>
      <c r="T35" s="80"/>
      <c r="U35" s="80"/>
    </row>
    <row r="36" spans="1:21" s="6" customFormat="1" x14ac:dyDescent="0.2">
      <c r="T36" s="81"/>
      <c r="U36" s="81"/>
    </row>
    <row r="37" spans="1:21" s="6" customFormat="1" ht="24.6" customHeight="1" x14ac:dyDescent="0.2">
      <c r="A37" s="82" t="s">
        <v>64</v>
      </c>
      <c r="B37" s="82"/>
      <c r="C37" s="83" t="s">
        <v>65</v>
      </c>
      <c r="D37" s="83"/>
      <c r="E37" s="83"/>
      <c r="F37" s="83"/>
      <c r="G37" s="83"/>
      <c r="H37" s="82" t="s">
        <v>2</v>
      </c>
      <c r="I37" s="82"/>
      <c r="J37" s="82"/>
      <c r="K37" s="82" t="s">
        <v>66</v>
      </c>
      <c r="L37" s="82"/>
      <c r="M37" s="82" t="s">
        <v>17</v>
      </c>
      <c r="N37" s="82"/>
      <c r="O37" s="84" t="s">
        <v>18</v>
      </c>
      <c r="P37" s="84"/>
      <c r="Q37" s="84"/>
      <c r="R37" s="85" t="s">
        <v>19</v>
      </c>
      <c r="S37" s="85"/>
      <c r="T37" s="85"/>
      <c r="U37" s="86"/>
    </row>
    <row r="38" spans="1:21" s="6" customFormat="1" x14ac:dyDescent="0.55000000000000004">
      <c r="A38" s="82"/>
      <c r="B38" s="82"/>
      <c r="C38" s="83"/>
      <c r="D38" s="83"/>
      <c r="E38" s="83"/>
      <c r="F38" s="83"/>
      <c r="G38" s="83"/>
      <c r="H38" s="87">
        <v>4</v>
      </c>
      <c r="I38" s="87"/>
      <c r="J38" s="87"/>
      <c r="K38" s="88">
        <v>4</v>
      </c>
      <c r="L38" s="88"/>
      <c r="M38" s="89" t="str">
        <f>IF(K38=5,"ü","û")</f>
        <v>û</v>
      </c>
      <c r="N38" s="89"/>
      <c r="O38" s="90">
        <v>3</v>
      </c>
      <c r="P38" s="91"/>
      <c r="Q38" s="92"/>
      <c r="R38" s="93" t="s">
        <v>27</v>
      </c>
      <c r="S38" s="94"/>
      <c r="T38" s="95"/>
      <c r="U38" s="19"/>
    </row>
    <row r="39" spans="1:21" s="6" customFormat="1" x14ac:dyDescent="0.2">
      <c r="T39" s="19"/>
      <c r="U39" s="19"/>
    </row>
    <row r="40" spans="1:21" s="6" customFormat="1" x14ac:dyDescent="0.2">
      <c r="T40" s="19"/>
      <c r="U40" s="19"/>
    </row>
    <row r="41" spans="1:21" s="6" customFormat="1" x14ac:dyDescent="0.2">
      <c r="T41" s="19"/>
      <c r="U41" s="19"/>
    </row>
    <row r="42" spans="1:21" s="6" customFormat="1" x14ac:dyDescent="0.2">
      <c r="T42" s="19"/>
      <c r="U42" s="19"/>
    </row>
    <row r="43" spans="1:21" s="6" customFormat="1" x14ac:dyDescent="0.2">
      <c r="T43" s="19"/>
      <c r="U43" s="19"/>
    </row>
    <row r="44" spans="1:21" s="6" customFormat="1" x14ac:dyDescent="0.2">
      <c r="T44" s="19"/>
      <c r="U44" s="19"/>
    </row>
    <row r="45" spans="1:21" s="6" customFormat="1" x14ac:dyDescent="0.2">
      <c r="A45" s="6" t="str">
        <f t="shared" ref="A45:Q60" si="5">A4</f>
        <v>ลำดับ</v>
      </c>
      <c r="B45" s="6" t="str">
        <f t="shared" si="5"/>
        <v>หน่วยงาน</v>
      </c>
      <c r="C45" s="6">
        <f t="shared" si="5"/>
        <v>0</v>
      </c>
      <c r="D45" s="6" t="str">
        <f t="shared" si="5"/>
        <v>เป้าหมาย</v>
      </c>
      <c r="E45" s="96" t="str">
        <f t="shared" si="5"/>
        <v>จำนวนตัวชี้วัดที่บรรลุเป้าหมาย</v>
      </c>
      <c r="F45" s="96"/>
      <c r="G45" s="96"/>
      <c r="H45" s="96"/>
      <c r="I45" s="96"/>
      <c r="J45" s="96"/>
      <c r="K45" s="96" t="str">
        <f t="shared" si="5"/>
        <v>จำนวนตัวชี้วัดทั้งหมด</v>
      </c>
      <c r="L45" s="96"/>
      <c r="M45" s="96"/>
      <c r="N45" s="96"/>
      <c r="O45" s="96"/>
      <c r="P45" s="96"/>
      <c r="Q45" s="6" t="str">
        <f t="shared" si="5"/>
        <v>คิดเป็นร้อยละ</v>
      </c>
      <c r="T45" s="19"/>
      <c r="U45" s="19"/>
    </row>
    <row r="46" spans="1:21" s="6" customFormat="1" x14ac:dyDescent="0.2">
      <c r="A46" s="6">
        <f t="shared" si="5"/>
        <v>0</v>
      </c>
      <c r="B46" s="6">
        <f t="shared" si="5"/>
        <v>0</v>
      </c>
      <c r="C46" s="6" t="s">
        <v>11</v>
      </c>
      <c r="D46" s="6">
        <f t="shared" si="5"/>
        <v>0</v>
      </c>
      <c r="E46" s="6" t="str">
        <f t="shared" si="5"/>
        <v>ด้าน 1</v>
      </c>
      <c r="F46" s="6" t="str">
        <f t="shared" si="5"/>
        <v>ด้าน 2</v>
      </c>
      <c r="G46" s="6" t="str">
        <f t="shared" si="5"/>
        <v>ด้าน 3</v>
      </c>
      <c r="H46" s="6" t="str">
        <f t="shared" si="5"/>
        <v>ด้าน 4</v>
      </c>
      <c r="I46" s="6" t="str">
        <f t="shared" si="5"/>
        <v>ด้าน 5</v>
      </c>
      <c r="J46" s="6" t="s">
        <v>13</v>
      </c>
      <c r="K46" s="6" t="str">
        <f t="shared" si="5"/>
        <v>ด้าน 1</v>
      </c>
      <c r="L46" s="6" t="str">
        <f t="shared" si="5"/>
        <v>ด้าน 2</v>
      </c>
      <c r="M46" s="6" t="str">
        <f t="shared" si="5"/>
        <v>ด้าน 3</v>
      </c>
      <c r="N46" s="6" t="str">
        <f t="shared" si="5"/>
        <v>ด้าน 4</v>
      </c>
      <c r="O46" s="6" t="str">
        <f t="shared" si="5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2">
      <c r="A47" s="6">
        <f t="shared" si="5"/>
        <v>1</v>
      </c>
      <c r="B47" s="6" t="str">
        <f t="shared" si="5"/>
        <v>1) คณะครุศาสตร์</v>
      </c>
      <c r="C47" s="6" t="s">
        <v>67</v>
      </c>
      <c r="D47" s="6">
        <f t="shared" si="5"/>
        <v>80</v>
      </c>
      <c r="E47" s="6">
        <f t="shared" si="5"/>
        <v>4</v>
      </c>
      <c r="F47" s="6">
        <f t="shared" si="5"/>
        <v>1</v>
      </c>
      <c r="G47" s="6">
        <f t="shared" si="5"/>
        <v>4</v>
      </c>
      <c r="H47" s="6">
        <f t="shared" si="5"/>
        <v>6</v>
      </c>
      <c r="I47" s="6">
        <f t="shared" si="5"/>
        <v>0</v>
      </c>
      <c r="J47" s="6">
        <f t="shared" si="5"/>
        <v>15</v>
      </c>
      <c r="K47" s="6">
        <f t="shared" si="5"/>
        <v>5</v>
      </c>
      <c r="L47" s="6">
        <f t="shared" si="5"/>
        <v>8</v>
      </c>
      <c r="M47" s="6">
        <f t="shared" si="5"/>
        <v>5</v>
      </c>
      <c r="N47" s="6">
        <f t="shared" si="5"/>
        <v>7</v>
      </c>
      <c r="O47" s="6">
        <f t="shared" si="5"/>
        <v>0</v>
      </c>
      <c r="P47" s="6">
        <f t="shared" si="5"/>
        <v>25</v>
      </c>
      <c r="Q47" s="6">
        <f t="shared" si="5"/>
        <v>60</v>
      </c>
      <c r="T47" s="19"/>
      <c r="U47" s="19"/>
    </row>
    <row r="48" spans="1:21" s="6" customFormat="1" x14ac:dyDescent="0.2">
      <c r="A48" s="6">
        <f t="shared" si="5"/>
        <v>2</v>
      </c>
      <c r="B48" s="6" t="str">
        <f t="shared" si="5"/>
        <v>2) คณะวิทยาศาสตร์และเทคโนโลยี</v>
      </c>
      <c r="C48" s="6" t="s">
        <v>68</v>
      </c>
      <c r="D48" s="6">
        <f t="shared" si="5"/>
        <v>80</v>
      </c>
      <c r="E48" s="6">
        <f t="shared" si="5"/>
        <v>4</v>
      </c>
      <c r="F48" s="6">
        <f t="shared" si="5"/>
        <v>6</v>
      </c>
      <c r="G48" s="6">
        <f t="shared" si="5"/>
        <v>3</v>
      </c>
      <c r="H48" s="6">
        <f t="shared" si="5"/>
        <v>5</v>
      </c>
      <c r="I48" s="6">
        <f t="shared" si="5"/>
        <v>0</v>
      </c>
      <c r="J48" s="6">
        <f t="shared" si="5"/>
        <v>18</v>
      </c>
      <c r="K48" s="6">
        <f t="shared" si="5"/>
        <v>5</v>
      </c>
      <c r="L48" s="6">
        <f t="shared" si="5"/>
        <v>10</v>
      </c>
      <c r="M48" s="6">
        <f t="shared" si="5"/>
        <v>5</v>
      </c>
      <c r="N48" s="6">
        <f t="shared" si="5"/>
        <v>7</v>
      </c>
      <c r="O48" s="6">
        <f t="shared" si="5"/>
        <v>0</v>
      </c>
      <c r="P48" s="6">
        <f t="shared" si="5"/>
        <v>27</v>
      </c>
      <c r="Q48" s="6">
        <f t="shared" si="5"/>
        <v>66.67</v>
      </c>
      <c r="T48" s="19"/>
      <c r="U48" s="19"/>
    </row>
    <row r="49" spans="1:21" s="6" customFormat="1" x14ac:dyDescent="0.2">
      <c r="A49" s="6">
        <f t="shared" si="5"/>
        <v>3</v>
      </c>
      <c r="B49" s="6" t="str">
        <f t="shared" si="5"/>
        <v>3) คณะมนุษยศาสตร์และสังคมศาสตร์</v>
      </c>
      <c r="C49" s="6" t="s">
        <v>69</v>
      </c>
      <c r="D49" s="6">
        <f t="shared" si="5"/>
        <v>80</v>
      </c>
      <c r="E49" s="6">
        <f t="shared" si="5"/>
        <v>5</v>
      </c>
      <c r="F49" s="6">
        <f t="shared" si="5"/>
        <v>1</v>
      </c>
      <c r="G49" s="6">
        <f t="shared" si="5"/>
        <v>5</v>
      </c>
      <c r="H49" s="6">
        <f t="shared" si="5"/>
        <v>4</v>
      </c>
      <c r="I49" s="6">
        <f t="shared" si="5"/>
        <v>0</v>
      </c>
      <c r="J49" s="6">
        <f t="shared" si="5"/>
        <v>15</v>
      </c>
      <c r="K49" s="6">
        <f t="shared" si="5"/>
        <v>6</v>
      </c>
      <c r="L49" s="6">
        <f t="shared" si="5"/>
        <v>8</v>
      </c>
      <c r="M49" s="6">
        <f t="shared" si="5"/>
        <v>5</v>
      </c>
      <c r="N49" s="6">
        <f t="shared" si="5"/>
        <v>7</v>
      </c>
      <c r="O49" s="6">
        <f t="shared" si="5"/>
        <v>0</v>
      </c>
      <c r="P49" s="6">
        <f t="shared" si="5"/>
        <v>26</v>
      </c>
      <c r="Q49" s="6">
        <f t="shared" si="5"/>
        <v>57.69</v>
      </c>
      <c r="T49" s="19"/>
      <c r="U49" s="19"/>
    </row>
    <row r="50" spans="1:21" s="6" customFormat="1" x14ac:dyDescent="0.2">
      <c r="A50" s="6">
        <f t="shared" si="5"/>
        <v>4</v>
      </c>
      <c r="B50" s="6" t="str">
        <f t="shared" si="5"/>
        <v>4) คณะวิทยาการจัดการ</v>
      </c>
      <c r="C50" s="6" t="s">
        <v>70</v>
      </c>
      <c r="D50" s="6">
        <f t="shared" si="5"/>
        <v>80</v>
      </c>
      <c r="E50" s="6">
        <f t="shared" si="5"/>
        <v>4</v>
      </c>
      <c r="F50" s="6">
        <f t="shared" si="5"/>
        <v>6</v>
      </c>
      <c r="G50" s="6">
        <f t="shared" si="5"/>
        <v>4</v>
      </c>
      <c r="H50" s="6">
        <f t="shared" si="5"/>
        <v>7</v>
      </c>
      <c r="I50" s="6">
        <f t="shared" si="5"/>
        <v>0</v>
      </c>
      <c r="J50" s="6">
        <f t="shared" si="5"/>
        <v>21</v>
      </c>
      <c r="K50" s="6">
        <f t="shared" si="5"/>
        <v>5</v>
      </c>
      <c r="L50" s="6">
        <f t="shared" si="5"/>
        <v>8</v>
      </c>
      <c r="M50" s="6">
        <f t="shared" si="5"/>
        <v>5</v>
      </c>
      <c r="N50" s="6">
        <f t="shared" si="5"/>
        <v>7</v>
      </c>
      <c r="O50" s="6">
        <f t="shared" si="5"/>
        <v>0</v>
      </c>
      <c r="P50" s="6">
        <f t="shared" si="5"/>
        <v>25</v>
      </c>
      <c r="Q50" s="6">
        <f t="shared" si="5"/>
        <v>84</v>
      </c>
      <c r="T50" s="19"/>
      <c r="U50" s="19"/>
    </row>
    <row r="51" spans="1:21" s="6" customFormat="1" x14ac:dyDescent="0.2">
      <c r="A51" s="6">
        <f t="shared" si="5"/>
        <v>5</v>
      </c>
      <c r="B51" s="6" t="str">
        <f t="shared" si="5"/>
        <v>5) คณะเทคโนโลยีอุตสาหกรรม</v>
      </c>
      <c r="C51" s="6" t="s">
        <v>71</v>
      </c>
      <c r="D51" s="6">
        <f t="shared" si="5"/>
        <v>80</v>
      </c>
      <c r="E51" s="6">
        <f t="shared" si="5"/>
        <v>3</v>
      </c>
      <c r="F51" s="6">
        <f t="shared" si="5"/>
        <v>4</v>
      </c>
      <c r="G51" s="6">
        <f t="shared" si="5"/>
        <v>3</v>
      </c>
      <c r="H51" s="6">
        <f t="shared" si="5"/>
        <v>4</v>
      </c>
      <c r="I51" s="6">
        <f t="shared" si="5"/>
        <v>0</v>
      </c>
      <c r="J51" s="6">
        <f t="shared" si="5"/>
        <v>14</v>
      </c>
      <c r="K51" s="6">
        <f t="shared" si="5"/>
        <v>4</v>
      </c>
      <c r="L51" s="6">
        <f t="shared" si="5"/>
        <v>9</v>
      </c>
      <c r="M51" s="6">
        <f t="shared" si="5"/>
        <v>5</v>
      </c>
      <c r="N51" s="6">
        <f t="shared" si="5"/>
        <v>7</v>
      </c>
      <c r="O51" s="6">
        <f t="shared" si="5"/>
        <v>0</v>
      </c>
      <c r="P51" s="6">
        <f t="shared" si="5"/>
        <v>25</v>
      </c>
      <c r="Q51" s="6">
        <f t="shared" si="5"/>
        <v>56</v>
      </c>
      <c r="T51" s="19"/>
      <c r="U51" s="19"/>
    </row>
    <row r="52" spans="1:21" s="6" customFormat="1" x14ac:dyDescent="0.2">
      <c r="A52" s="6">
        <f t="shared" si="5"/>
        <v>6</v>
      </c>
      <c r="B52" s="6" t="str">
        <f t="shared" si="5"/>
        <v>6) คณะศิลปกรรมศาสตร์</v>
      </c>
      <c r="C52" s="6" t="s">
        <v>72</v>
      </c>
      <c r="D52" s="6">
        <f t="shared" si="5"/>
        <v>80</v>
      </c>
      <c r="E52" s="6">
        <f t="shared" si="5"/>
        <v>4</v>
      </c>
      <c r="F52" s="6">
        <f t="shared" si="5"/>
        <v>7</v>
      </c>
      <c r="G52" s="6">
        <f t="shared" si="5"/>
        <v>5</v>
      </c>
      <c r="H52" s="6">
        <f t="shared" si="5"/>
        <v>4</v>
      </c>
      <c r="I52" s="6">
        <f t="shared" si="5"/>
        <v>0</v>
      </c>
      <c r="J52" s="6">
        <f t="shared" si="5"/>
        <v>20</v>
      </c>
      <c r="K52" s="6">
        <f t="shared" si="5"/>
        <v>7</v>
      </c>
      <c r="L52" s="6">
        <f t="shared" si="5"/>
        <v>8</v>
      </c>
      <c r="M52" s="6">
        <f t="shared" si="5"/>
        <v>5</v>
      </c>
      <c r="N52" s="6">
        <f t="shared" si="5"/>
        <v>7</v>
      </c>
      <c r="O52" s="6">
        <f t="shared" si="5"/>
        <v>0</v>
      </c>
      <c r="P52" s="6">
        <f t="shared" si="5"/>
        <v>27</v>
      </c>
      <c r="Q52" s="6">
        <f t="shared" si="5"/>
        <v>74.069999999999993</v>
      </c>
      <c r="T52" s="19"/>
      <c r="U52" s="19"/>
    </row>
    <row r="53" spans="1:21" s="6" customFormat="1" x14ac:dyDescent="0.2">
      <c r="A53" s="6">
        <f t="shared" si="5"/>
        <v>7</v>
      </c>
      <c r="B53" s="6" t="str">
        <f t="shared" si="5"/>
        <v>7)  บัณฑิตวิทยาลัย</v>
      </c>
      <c r="C53" s="6" t="s">
        <v>73</v>
      </c>
      <c r="D53" s="6">
        <f t="shared" si="5"/>
        <v>80</v>
      </c>
      <c r="E53" s="6">
        <f t="shared" si="5"/>
        <v>5</v>
      </c>
      <c r="F53" s="6">
        <f t="shared" si="5"/>
        <v>2</v>
      </c>
      <c r="G53" s="6">
        <f t="shared" si="5"/>
        <v>2</v>
      </c>
      <c r="H53" s="6">
        <f t="shared" si="5"/>
        <v>4</v>
      </c>
      <c r="I53" s="6">
        <f t="shared" si="5"/>
        <v>0</v>
      </c>
      <c r="J53" s="6">
        <f t="shared" si="5"/>
        <v>13</v>
      </c>
      <c r="K53" s="6">
        <f t="shared" si="5"/>
        <v>6</v>
      </c>
      <c r="L53" s="6">
        <f t="shared" si="5"/>
        <v>8</v>
      </c>
      <c r="M53" s="6">
        <f t="shared" si="5"/>
        <v>4</v>
      </c>
      <c r="N53" s="6">
        <f t="shared" si="5"/>
        <v>7</v>
      </c>
      <c r="O53" s="6">
        <f t="shared" si="5"/>
        <v>0</v>
      </c>
      <c r="P53" s="6">
        <f t="shared" si="5"/>
        <v>25</v>
      </c>
      <c r="Q53" s="6">
        <f t="shared" si="5"/>
        <v>52</v>
      </c>
      <c r="T53" s="19"/>
      <c r="U53" s="19"/>
    </row>
    <row r="54" spans="1:21" s="6" customFormat="1" x14ac:dyDescent="0.2">
      <c r="A54" s="6">
        <f t="shared" si="5"/>
        <v>8</v>
      </c>
      <c r="B54" s="6" t="str">
        <f t="shared" si="5"/>
        <v>8)  วิทยาลัยนวัตกรรมและการจัดการ</v>
      </c>
      <c r="C54" s="6" t="s">
        <v>74</v>
      </c>
      <c r="D54" s="6">
        <f t="shared" si="5"/>
        <v>80</v>
      </c>
      <c r="E54" s="6">
        <f t="shared" si="5"/>
        <v>7</v>
      </c>
      <c r="F54" s="6">
        <f t="shared" si="5"/>
        <v>6</v>
      </c>
      <c r="G54" s="6">
        <f t="shared" si="5"/>
        <v>4</v>
      </c>
      <c r="H54" s="6">
        <f t="shared" si="5"/>
        <v>7</v>
      </c>
      <c r="I54" s="6">
        <f t="shared" si="5"/>
        <v>0</v>
      </c>
      <c r="J54" s="6">
        <f t="shared" si="5"/>
        <v>24</v>
      </c>
      <c r="K54" s="6">
        <f t="shared" si="5"/>
        <v>7</v>
      </c>
      <c r="L54" s="6">
        <f t="shared" si="5"/>
        <v>8</v>
      </c>
      <c r="M54" s="6">
        <f t="shared" si="5"/>
        <v>5</v>
      </c>
      <c r="N54" s="6">
        <f t="shared" si="5"/>
        <v>7</v>
      </c>
      <c r="O54" s="6">
        <f t="shared" si="5"/>
        <v>0</v>
      </c>
      <c r="P54" s="6">
        <f t="shared" si="5"/>
        <v>27</v>
      </c>
      <c r="Q54" s="6">
        <f t="shared" si="5"/>
        <v>88.89</v>
      </c>
      <c r="T54" s="19"/>
      <c r="U54" s="19"/>
    </row>
    <row r="55" spans="1:21" s="6" customFormat="1" x14ac:dyDescent="0.2">
      <c r="A55" s="6">
        <f t="shared" si="5"/>
        <v>9</v>
      </c>
      <c r="B55" s="6" t="str">
        <f t="shared" si="5"/>
        <v>9)  วิทยาลัยพยาบาลและสุขภาพ</v>
      </c>
      <c r="C55" s="6" t="s">
        <v>75</v>
      </c>
      <c r="D55" s="6">
        <f t="shared" si="5"/>
        <v>80</v>
      </c>
      <c r="E55" s="6">
        <f t="shared" si="5"/>
        <v>4</v>
      </c>
      <c r="F55" s="6">
        <f t="shared" si="5"/>
        <v>1</v>
      </c>
      <c r="G55" s="6">
        <f t="shared" si="5"/>
        <v>3</v>
      </c>
      <c r="H55" s="6">
        <f t="shared" si="5"/>
        <v>4</v>
      </c>
      <c r="I55" s="6">
        <f t="shared" si="5"/>
        <v>0</v>
      </c>
      <c r="J55" s="6">
        <f t="shared" si="5"/>
        <v>12</v>
      </c>
      <c r="K55" s="6">
        <f t="shared" si="5"/>
        <v>5</v>
      </c>
      <c r="L55" s="6">
        <f t="shared" si="5"/>
        <v>8</v>
      </c>
      <c r="M55" s="6">
        <f t="shared" si="5"/>
        <v>5</v>
      </c>
      <c r="N55" s="6">
        <f t="shared" si="5"/>
        <v>7</v>
      </c>
      <c r="O55" s="6">
        <f t="shared" si="5"/>
        <v>0</v>
      </c>
      <c r="P55" s="6">
        <f t="shared" si="5"/>
        <v>25</v>
      </c>
      <c r="Q55" s="6">
        <f t="shared" si="5"/>
        <v>48</v>
      </c>
      <c r="T55" s="19"/>
      <c r="U55" s="19"/>
    </row>
    <row r="56" spans="1:21" s="6" customFormat="1" x14ac:dyDescent="0.2">
      <c r="A56" s="6">
        <f t="shared" si="5"/>
        <v>10</v>
      </c>
      <c r="B56" s="6" t="str">
        <f t="shared" si="5"/>
        <v>10) วิทยาลัยสหเวชศาสตร์</v>
      </c>
      <c r="C56" s="6" t="s">
        <v>76</v>
      </c>
      <c r="D56" s="6">
        <f t="shared" si="5"/>
        <v>80</v>
      </c>
      <c r="E56" s="6">
        <f t="shared" si="5"/>
        <v>6</v>
      </c>
      <c r="F56" s="6">
        <f t="shared" si="5"/>
        <v>8</v>
      </c>
      <c r="G56" s="6">
        <f t="shared" si="5"/>
        <v>4</v>
      </c>
      <c r="H56" s="6">
        <f t="shared" si="5"/>
        <v>7</v>
      </c>
      <c r="I56" s="6">
        <f t="shared" si="5"/>
        <v>0</v>
      </c>
      <c r="J56" s="6">
        <f t="shared" si="5"/>
        <v>25</v>
      </c>
      <c r="K56" s="6">
        <f t="shared" si="5"/>
        <v>7</v>
      </c>
      <c r="L56" s="6">
        <f t="shared" si="5"/>
        <v>9</v>
      </c>
      <c r="M56" s="6">
        <f t="shared" si="5"/>
        <v>5</v>
      </c>
      <c r="N56" s="6">
        <f t="shared" si="5"/>
        <v>8</v>
      </c>
      <c r="O56" s="6">
        <f t="shared" si="5"/>
        <v>0</v>
      </c>
      <c r="P56" s="6">
        <f t="shared" si="5"/>
        <v>29</v>
      </c>
      <c r="Q56" s="6">
        <f t="shared" si="5"/>
        <v>86.21</v>
      </c>
      <c r="T56" s="19"/>
      <c r="U56" s="19"/>
    </row>
    <row r="57" spans="1:21" s="6" customFormat="1" x14ac:dyDescent="0.2">
      <c r="A57" s="6">
        <f t="shared" si="5"/>
        <v>11</v>
      </c>
      <c r="B57" s="6" t="str">
        <f t="shared" si="5"/>
        <v xml:space="preserve">11) วิทยาลัยโลจิสติกส์และซัพพลายเชน </v>
      </c>
      <c r="C57" s="6" t="s">
        <v>77</v>
      </c>
      <c r="D57" s="6">
        <f t="shared" si="5"/>
        <v>80</v>
      </c>
      <c r="E57" s="6">
        <f t="shared" si="5"/>
        <v>4</v>
      </c>
      <c r="F57" s="6">
        <f t="shared" si="5"/>
        <v>8</v>
      </c>
      <c r="G57" s="6">
        <f t="shared" si="5"/>
        <v>3</v>
      </c>
      <c r="H57" s="6">
        <f t="shared" si="5"/>
        <v>8</v>
      </c>
      <c r="I57" s="6">
        <f t="shared" si="5"/>
        <v>0</v>
      </c>
      <c r="J57" s="6">
        <f t="shared" si="5"/>
        <v>23</v>
      </c>
      <c r="K57" s="6">
        <f t="shared" si="5"/>
        <v>7</v>
      </c>
      <c r="L57" s="6">
        <f t="shared" si="5"/>
        <v>8</v>
      </c>
      <c r="M57" s="6">
        <f t="shared" si="5"/>
        <v>5</v>
      </c>
      <c r="N57" s="6">
        <f t="shared" si="5"/>
        <v>8</v>
      </c>
      <c r="O57" s="6">
        <f t="shared" si="5"/>
        <v>0</v>
      </c>
      <c r="P57" s="6">
        <f t="shared" si="5"/>
        <v>28</v>
      </c>
      <c r="Q57" s="6">
        <f t="shared" si="5"/>
        <v>82.14</v>
      </c>
      <c r="T57" s="19"/>
      <c r="U57" s="19"/>
    </row>
    <row r="58" spans="1:21" s="6" customFormat="1" x14ac:dyDescent="0.2">
      <c r="A58" s="6">
        <f t="shared" si="5"/>
        <v>12</v>
      </c>
      <c r="B58" s="6" t="str">
        <f t="shared" si="5"/>
        <v>12) วิทยาลัยสถาปัตยกรรมศาสตร์</v>
      </c>
      <c r="C58" s="6" t="s">
        <v>78</v>
      </c>
      <c r="D58" s="6">
        <f t="shared" si="5"/>
        <v>80</v>
      </c>
      <c r="E58" s="6">
        <f t="shared" si="5"/>
        <v>4</v>
      </c>
      <c r="F58" s="6">
        <f t="shared" si="5"/>
        <v>0</v>
      </c>
      <c r="G58" s="6">
        <f t="shared" si="5"/>
        <v>4</v>
      </c>
      <c r="H58" s="6">
        <f t="shared" si="5"/>
        <v>1</v>
      </c>
      <c r="I58" s="6">
        <f t="shared" si="5"/>
        <v>0</v>
      </c>
      <c r="J58" s="6">
        <f t="shared" si="5"/>
        <v>9</v>
      </c>
      <c r="K58" s="6">
        <f t="shared" si="5"/>
        <v>5</v>
      </c>
      <c r="L58" s="6">
        <f t="shared" si="5"/>
        <v>6</v>
      </c>
      <c r="M58" s="6">
        <f t="shared" si="5"/>
        <v>5</v>
      </c>
      <c r="N58" s="6">
        <f t="shared" si="5"/>
        <v>7</v>
      </c>
      <c r="O58" s="6">
        <f t="shared" si="5"/>
        <v>0</v>
      </c>
      <c r="P58" s="6">
        <f t="shared" si="5"/>
        <v>23</v>
      </c>
      <c r="Q58" s="6">
        <f t="shared" si="5"/>
        <v>39.130000000000003</v>
      </c>
      <c r="T58" s="19"/>
      <c r="U58" s="19"/>
    </row>
    <row r="59" spans="1:21" s="6" customFormat="1" x14ac:dyDescent="0.2">
      <c r="A59" s="6">
        <f t="shared" si="5"/>
        <v>13</v>
      </c>
      <c r="B59" s="6" t="str">
        <f t="shared" si="5"/>
        <v>13) วิทยาลัยการเมืองและการปกครอง</v>
      </c>
      <c r="C59" s="6" t="s">
        <v>79</v>
      </c>
      <c r="D59" s="6">
        <f t="shared" si="5"/>
        <v>80</v>
      </c>
      <c r="E59" s="6">
        <f t="shared" si="5"/>
        <v>3</v>
      </c>
      <c r="F59" s="6">
        <f t="shared" si="5"/>
        <v>6</v>
      </c>
      <c r="G59" s="6">
        <f t="shared" si="5"/>
        <v>5</v>
      </c>
      <c r="H59" s="6">
        <f t="shared" si="5"/>
        <v>6</v>
      </c>
      <c r="I59" s="6">
        <f t="shared" si="5"/>
        <v>0</v>
      </c>
      <c r="J59" s="6">
        <f t="shared" si="5"/>
        <v>20</v>
      </c>
      <c r="K59" s="6">
        <f t="shared" si="5"/>
        <v>5</v>
      </c>
      <c r="L59" s="6">
        <f t="shared" si="5"/>
        <v>8</v>
      </c>
      <c r="M59" s="6">
        <f t="shared" si="5"/>
        <v>5</v>
      </c>
      <c r="N59" s="6">
        <f t="shared" si="5"/>
        <v>7</v>
      </c>
      <c r="O59" s="6">
        <f t="shared" si="5"/>
        <v>0</v>
      </c>
      <c r="P59" s="6">
        <f t="shared" si="5"/>
        <v>25</v>
      </c>
      <c r="Q59" s="6">
        <f t="shared" si="5"/>
        <v>80</v>
      </c>
      <c r="T59" s="19"/>
      <c r="U59" s="19"/>
    </row>
    <row r="60" spans="1:21" s="6" customFormat="1" x14ac:dyDescent="0.2">
      <c r="A60" s="6">
        <f t="shared" si="5"/>
        <v>14</v>
      </c>
      <c r="B60" s="6" t="str">
        <f t="shared" si="5"/>
        <v>14) วิทยาลัยการจัดการอุตสาหกรรมบริการ</v>
      </c>
      <c r="C60" s="6" t="s">
        <v>80</v>
      </c>
      <c r="D60" s="6">
        <f t="shared" si="5"/>
        <v>80</v>
      </c>
      <c r="E60" s="6">
        <f t="shared" si="5"/>
        <v>6</v>
      </c>
      <c r="F60" s="6">
        <f t="shared" si="5"/>
        <v>3</v>
      </c>
      <c r="G60" s="6">
        <f t="shared" si="5"/>
        <v>3</v>
      </c>
      <c r="H60" s="6">
        <f t="shared" si="5"/>
        <v>8</v>
      </c>
      <c r="I60" s="6">
        <f t="shared" si="5"/>
        <v>0</v>
      </c>
      <c r="J60" s="6">
        <f t="shared" si="5"/>
        <v>20</v>
      </c>
      <c r="K60" s="6">
        <f t="shared" si="5"/>
        <v>7</v>
      </c>
      <c r="L60" s="6">
        <f t="shared" si="5"/>
        <v>8</v>
      </c>
      <c r="M60" s="6">
        <f t="shared" si="5"/>
        <v>5</v>
      </c>
      <c r="N60" s="6">
        <f t="shared" si="5"/>
        <v>8</v>
      </c>
      <c r="O60" s="6">
        <f t="shared" si="5"/>
        <v>0</v>
      </c>
      <c r="P60" s="6">
        <f t="shared" si="5"/>
        <v>28</v>
      </c>
      <c r="Q60" s="6">
        <f t="shared" si="5"/>
        <v>71.430000000000007</v>
      </c>
      <c r="T60" s="19"/>
      <c r="U60" s="19"/>
    </row>
    <row r="61" spans="1:21" s="6" customFormat="1" x14ac:dyDescent="0.2">
      <c r="A61" s="6">
        <f t="shared" ref="A61:Q76" si="6">A20</f>
        <v>15</v>
      </c>
      <c r="B61" s="6" t="str">
        <f t="shared" si="6"/>
        <v>15) วิทยาลัยนิเทศศาสตร์</v>
      </c>
      <c r="C61" s="6" t="s">
        <v>81</v>
      </c>
      <c r="D61" s="6">
        <f t="shared" si="6"/>
        <v>80</v>
      </c>
      <c r="E61" s="6">
        <f t="shared" si="6"/>
        <v>3</v>
      </c>
      <c r="F61" s="6">
        <f t="shared" si="6"/>
        <v>2</v>
      </c>
      <c r="G61" s="6">
        <f t="shared" si="6"/>
        <v>3</v>
      </c>
      <c r="H61" s="6">
        <f t="shared" si="6"/>
        <v>5</v>
      </c>
      <c r="I61" s="6">
        <f t="shared" si="6"/>
        <v>0</v>
      </c>
      <c r="J61" s="6">
        <f t="shared" si="6"/>
        <v>13</v>
      </c>
      <c r="K61" s="6">
        <f t="shared" si="6"/>
        <v>5</v>
      </c>
      <c r="L61" s="6">
        <f t="shared" si="6"/>
        <v>8</v>
      </c>
      <c r="M61" s="6">
        <f t="shared" si="6"/>
        <v>5</v>
      </c>
      <c r="N61" s="6">
        <f t="shared" si="6"/>
        <v>8</v>
      </c>
      <c r="O61" s="6">
        <f t="shared" si="6"/>
        <v>0</v>
      </c>
      <c r="P61" s="6">
        <f t="shared" si="6"/>
        <v>26</v>
      </c>
      <c r="Q61" s="6">
        <f t="shared" si="6"/>
        <v>50</v>
      </c>
      <c r="T61" s="19"/>
      <c r="U61" s="19"/>
    </row>
    <row r="62" spans="1:21" s="6" customFormat="1" x14ac:dyDescent="0.2">
      <c r="A62" s="6">
        <f t="shared" si="6"/>
        <v>16</v>
      </c>
      <c r="B62" s="6" t="str">
        <f t="shared" si="6"/>
        <v>16) ศูนย์การศึกษา จ. อุดรธานี</v>
      </c>
      <c r="C62" s="6" t="s">
        <v>82</v>
      </c>
      <c r="D62" s="6">
        <f t="shared" si="6"/>
        <v>80</v>
      </c>
      <c r="E62" s="6">
        <f t="shared" si="6"/>
        <v>0</v>
      </c>
      <c r="F62" s="6">
        <f t="shared" si="6"/>
        <v>0</v>
      </c>
      <c r="G62" s="6">
        <f t="shared" si="6"/>
        <v>2</v>
      </c>
      <c r="H62" s="6">
        <f t="shared" si="6"/>
        <v>0</v>
      </c>
      <c r="I62" s="6">
        <f t="shared" si="6"/>
        <v>0</v>
      </c>
      <c r="J62" s="6">
        <f t="shared" si="6"/>
        <v>2</v>
      </c>
      <c r="K62" s="6">
        <f t="shared" si="6"/>
        <v>0</v>
      </c>
      <c r="L62" s="6">
        <f t="shared" si="6"/>
        <v>8</v>
      </c>
      <c r="M62" s="6">
        <f t="shared" si="6"/>
        <v>3</v>
      </c>
      <c r="N62" s="6">
        <f t="shared" si="6"/>
        <v>0</v>
      </c>
      <c r="O62" s="6">
        <f t="shared" si="6"/>
        <v>0</v>
      </c>
      <c r="P62" s="6">
        <f t="shared" si="6"/>
        <v>11</v>
      </c>
      <c r="Q62" s="6">
        <f t="shared" si="6"/>
        <v>18.18</v>
      </c>
      <c r="T62" s="19"/>
      <c r="U62" s="19"/>
    </row>
    <row r="63" spans="1:21" s="6" customFormat="1" x14ac:dyDescent="0.2">
      <c r="A63" s="6">
        <f t="shared" si="6"/>
        <v>17</v>
      </c>
      <c r="B63" s="6" t="str">
        <f t="shared" si="6"/>
        <v>17) สำนักงานอธิการบดี</v>
      </c>
      <c r="C63" s="6" t="s">
        <v>83</v>
      </c>
      <c r="D63" s="6">
        <f t="shared" si="6"/>
        <v>80</v>
      </c>
      <c r="E63" s="6">
        <f t="shared" si="6"/>
        <v>0</v>
      </c>
      <c r="F63" s="6">
        <f t="shared" si="6"/>
        <v>0</v>
      </c>
      <c r="G63" s="6">
        <f t="shared" si="6"/>
        <v>4</v>
      </c>
      <c r="H63" s="6">
        <f t="shared" si="6"/>
        <v>5</v>
      </c>
      <c r="I63" s="6">
        <f t="shared" si="6"/>
        <v>0</v>
      </c>
      <c r="J63" s="6">
        <f t="shared" si="6"/>
        <v>9</v>
      </c>
      <c r="K63" s="6">
        <f t="shared" si="6"/>
        <v>0</v>
      </c>
      <c r="L63" s="6">
        <f t="shared" si="6"/>
        <v>0</v>
      </c>
      <c r="M63" s="6">
        <f t="shared" si="6"/>
        <v>4</v>
      </c>
      <c r="N63" s="6">
        <f t="shared" si="6"/>
        <v>8</v>
      </c>
      <c r="O63" s="6">
        <f t="shared" si="6"/>
        <v>0</v>
      </c>
      <c r="P63" s="6">
        <f t="shared" si="6"/>
        <v>12</v>
      </c>
      <c r="Q63" s="6">
        <f t="shared" si="6"/>
        <v>75</v>
      </c>
      <c r="T63" s="19"/>
      <c r="U63" s="19"/>
    </row>
    <row r="64" spans="1:21" s="6" customFormat="1" x14ac:dyDescent="0.2">
      <c r="A64" s="6">
        <f t="shared" si="6"/>
        <v>18</v>
      </c>
      <c r="B64" s="6" t="str">
        <f t="shared" si="6"/>
        <v>18) สำนักวิทยบริการและเทคโนโลยีฯ</v>
      </c>
      <c r="C64" s="6" t="s">
        <v>84</v>
      </c>
      <c r="D64" s="6">
        <f t="shared" si="6"/>
        <v>80</v>
      </c>
      <c r="E64" s="6">
        <f t="shared" si="6"/>
        <v>0</v>
      </c>
      <c r="F64" s="6">
        <f t="shared" si="6"/>
        <v>0</v>
      </c>
      <c r="G64" s="6">
        <f t="shared" si="6"/>
        <v>7</v>
      </c>
      <c r="H64" s="6">
        <f t="shared" si="6"/>
        <v>0</v>
      </c>
      <c r="I64" s="6">
        <f t="shared" si="6"/>
        <v>0</v>
      </c>
      <c r="J64" s="6">
        <f t="shared" si="6"/>
        <v>7</v>
      </c>
      <c r="K64" s="6">
        <f t="shared" si="6"/>
        <v>0</v>
      </c>
      <c r="L64" s="6">
        <f t="shared" si="6"/>
        <v>0</v>
      </c>
      <c r="M64" s="6">
        <f t="shared" si="6"/>
        <v>7</v>
      </c>
      <c r="N64" s="6">
        <f t="shared" si="6"/>
        <v>0</v>
      </c>
      <c r="O64" s="6">
        <f t="shared" si="6"/>
        <v>0</v>
      </c>
      <c r="P64" s="6">
        <f t="shared" si="6"/>
        <v>7</v>
      </c>
      <c r="Q64" s="6">
        <f t="shared" si="6"/>
        <v>100</v>
      </c>
      <c r="T64" s="19"/>
      <c r="U64" s="19"/>
    </row>
    <row r="65" spans="1:21" s="6" customFormat="1" x14ac:dyDescent="0.2">
      <c r="A65" s="6">
        <f t="shared" si="6"/>
        <v>19</v>
      </c>
      <c r="B65" s="6" t="str">
        <f t="shared" si="6"/>
        <v>19) สำนักศิลปะและวัฒนธรรม</v>
      </c>
      <c r="C65" s="6" t="s">
        <v>85</v>
      </c>
      <c r="D65" s="6">
        <f t="shared" si="6"/>
        <v>80</v>
      </c>
      <c r="E65" s="6">
        <f t="shared" si="6"/>
        <v>0</v>
      </c>
      <c r="F65" s="6">
        <f t="shared" si="6"/>
        <v>0</v>
      </c>
      <c r="G65" s="6">
        <f t="shared" si="6"/>
        <v>2</v>
      </c>
      <c r="H65" s="6">
        <f t="shared" si="6"/>
        <v>0</v>
      </c>
      <c r="I65" s="6">
        <f t="shared" si="6"/>
        <v>0</v>
      </c>
      <c r="J65" s="6">
        <f t="shared" si="6"/>
        <v>2</v>
      </c>
      <c r="K65" s="6">
        <f t="shared" si="6"/>
        <v>0</v>
      </c>
      <c r="L65" s="6">
        <f t="shared" si="6"/>
        <v>0</v>
      </c>
      <c r="M65" s="6">
        <f t="shared" si="6"/>
        <v>3</v>
      </c>
      <c r="N65" s="6">
        <f t="shared" si="6"/>
        <v>0</v>
      </c>
      <c r="O65" s="6">
        <f t="shared" si="6"/>
        <v>0</v>
      </c>
      <c r="P65" s="6">
        <f t="shared" si="6"/>
        <v>3</v>
      </c>
      <c r="Q65" s="6">
        <f t="shared" si="6"/>
        <v>66.67</v>
      </c>
      <c r="T65" s="19"/>
      <c r="U65" s="19"/>
    </row>
    <row r="66" spans="1:21" s="6" customFormat="1" x14ac:dyDescent="0.2">
      <c r="A66" s="6">
        <f t="shared" si="6"/>
        <v>20</v>
      </c>
      <c r="B66" s="6" t="str">
        <f t="shared" si="6"/>
        <v>20) สถาบันวิจัยและพัฒนา</v>
      </c>
      <c r="C66" s="6" t="s">
        <v>86</v>
      </c>
      <c r="D66" s="6">
        <f t="shared" si="6"/>
        <v>80</v>
      </c>
      <c r="E66" s="6">
        <f t="shared" si="6"/>
        <v>0</v>
      </c>
      <c r="F66" s="6">
        <f t="shared" si="6"/>
        <v>0</v>
      </c>
      <c r="G66" s="6">
        <f t="shared" si="6"/>
        <v>4</v>
      </c>
      <c r="H66" s="6">
        <f t="shared" si="6"/>
        <v>0</v>
      </c>
      <c r="I66" s="6">
        <f t="shared" si="6"/>
        <v>0</v>
      </c>
      <c r="J66" s="6">
        <f t="shared" si="6"/>
        <v>4</v>
      </c>
      <c r="K66" s="6">
        <f t="shared" si="6"/>
        <v>0</v>
      </c>
      <c r="L66" s="6">
        <f t="shared" si="6"/>
        <v>0</v>
      </c>
      <c r="M66" s="6">
        <f t="shared" si="6"/>
        <v>4</v>
      </c>
      <c r="N66" s="6">
        <f t="shared" si="6"/>
        <v>0</v>
      </c>
      <c r="O66" s="6">
        <f t="shared" si="6"/>
        <v>0</v>
      </c>
      <c r="P66" s="6">
        <f t="shared" si="6"/>
        <v>4</v>
      </c>
      <c r="Q66" s="6">
        <f t="shared" si="6"/>
        <v>100</v>
      </c>
      <c r="T66" s="19"/>
      <c r="U66" s="19"/>
    </row>
    <row r="67" spans="1:21" s="6" customFormat="1" x14ac:dyDescent="0.2">
      <c r="A67" s="6">
        <f t="shared" si="6"/>
        <v>21</v>
      </c>
      <c r="B67" s="6" t="str">
        <f t="shared" si="6"/>
        <v>21) สำนักวิชาการศึกษาทั่วไปฯ</v>
      </c>
      <c r="C67" s="6" t="s">
        <v>87</v>
      </c>
      <c r="D67" s="6">
        <f t="shared" si="6"/>
        <v>80</v>
      </c>
      <c r="E67" s="6">
        <f t="shared" si="6"/>
        <v>0</v>
      </c>
      <c r="F67" s="6">
        <f t="shared" si="6"/>
        <v>0</v>
      </c>
      <c r="G67" s="6">
        <f t="shared" si="6"/>
        <v>4</v>
      </c>
      <c r="H67" s="6">
        <f t="shared" si="6"/>
        <v>0</v>
      </c>
      <c r="I67" s="6">
        <f t="shared" si="6"/>
        <v>0</v>
      </c>
      <c r="J67" s="6">
        <f t="shared" si="6"/>
        <v>4</v>
      </c>
      <c r="K67" s="6">
        <f t="shared" si="6"/>
        <v>0</v>
      </c>
      <c r="L67" s="6">
        <f t="shared" si="6"/>
        <v>0</v>
      </c>
      <c r="M67" s="6">
        <f t="shared" si="6"/>
        <v>6</v>
      </c>
      <c r="N67" s="6">
        <f t="shared" si="6"/>
        <v>0</v>
      </c>
      <c r="O67" s="6">
        <f t="shared" si="6"/>
        <v>0</v>
      </c>
      <c r="P67" s="6">
        <f t="shared" si="6"/>
        <v>6</v>
      </c>
      <c r="Q67" s="6">
        <f t="shared" si="6"/>
        <v>66.67</v>
      </c>
      <c r="T67" s="19"/>
      <c r="U67" s="19"/>
    </row>
    <row r="68" spans="1:21" s="6" customFormat="1" x14ac:dyDescent="0.2">
      <c r="A68" s="6">
        <f t="shared" si="6"/>
        <v>22</v>
      </c>
      <c r="B68" s="6" t="str">
        <f t="shared" si="6"/>
        <v>22) สสสร.</v>
      </c>
      <c r="C68" s="6" t="s">
        <v>88</v>
      </c>
      <c r="D68" s="6">
        <f t="shared" si="6"/>
        <v>80</v>
      </c>
      <c r="E68" s="6">
        <f t="shared" si="6"/>
        <v>0</v>
      </c>
      <c r="F68" s="6">
        <f t="shared" si="6"/>
        <v>0</v>
      </c>
      <c r="G68" s="6">
        <f t="shared" si="6"/>
        <v>3</v>
      </c>
      <c r="H68" s="6">
        <f t="shared" si="6"/>
        <v>0</v>
      </c>
      <c r="I68" s="6">
        <f t="shared" si="6"/>
        <v>0</v>
      </c>
      <c r="J68" s="6">
        <f t="shared" si="6"/>
        <v>3</v>
      </c>
      <c r="K68" s="6">
        <f t="shared" si="6"/>
        <v>0</v>
      </c>
      <c r="L68" s="6">
        <f t="shared" si="6"/>
        <v>0</v>
      </c>
      <c r="M68" s="6">
        <f t="shared" si="6"/>
        <v>3</v>
      </c>
      <c r="N68" s="6">
        <f t="shared" si="6"/>
        <v>0</v>
      </c>
      <c r="O68" s="6">
        <f t="shared" si="6"/>
        <v>0</v>
      </c>
      <c r="P68" s="6">
        <f t="shared" si="6"/>
        <v>3</v>
      </c>
      <c r="Q68" s="6">
        <f t="shared" si="6"/>
        <v>100</v>
      </c>
      <c r="T68" s="19"/>
      <c r="U68" s="19"/>
    </row>
    <row r="69" spans="1:21" s="6" customFormat="1" x14ac:dyDescent="0.2">
      <c r="A69" s="6">
        <f t="shared" si="6"/>
        <v>23</v>
      </c>
      <c r="B69" s="6" t="str">
        <f t="shared" si="6"/>
        <v>23) หน่วยงานตรวจสอบภายใน</v>
      </c>
      <c r="C69" s="6" t="s">
        <v>89</v>
      </c>
      <c r="D69" s="6">
        <f t="shared" si="6"/>
        <v>80</v>
      </c>
      <c r="E69" s="6">
        <f t="shared" si="6"/>
        <v>0</v>
      </c>
      <c r="F69" s="6">
        <f t="shared" si="6"/>
        <v>0</v>
      </c>
      <c r="G69" s="6">
        <f t="shared" si="6"/>
        <v>1</v>
      </c>
      <c r="H69" s="6">
        <f t="shared" si="6"/>
        <v>0</v>
      </c>
      <c r="I69" s="6">
        <f t="shared" si="6"/>
        <v>0</v>
      </c>
      <c r="J69" s="6">
        <f t="shared" si="6"/>
        <v>1</v>
      </c>
      <c r="K69" s="6">
        <f t="shared" si="6"/>
        <v>0</v>
      </c>
      <c r="L69" s="6">
        <f t="shared" si="6"/>
        <v>0</v>
      </c>
      <c r="M69" s="6">
        <f t="shared" si="6"/>
        <v>2</v>
      </c>
      <c r="N69" s="6">
        <f t="shared" si="6"/>
        <v>0</v>
      </c>
      <c r="O69" s="6">
        <f t="shared" si="6"/>
        <v>0</v>
      </c>
      <c r="P69" s="6">
        <f t="shared" si="6"/>
        <v>2</v>
      </c>
      <c r="Q69" s="6">
        <f t="shared" si="6"/>
        <v>50</v>
      </c>
      <c r="T69" s="19"/>
      <c r="U69" s="19"/>
    </row>
    <row r="70" spans="1:21" s="6" customFormat="1" x14ac:dyDescent="0.2">
      <c r="A70" s="6">
        <f t="shared" si="6"/>
        <v>24</v>
      </c>
      <c r="B70" s="6" t="str">
        <f t="shared" si="6"/>
        <v>24) สำนักทรัพย์สินและรายได้</v>
      </c>
      <c r="C70" s="6" t="s">
        <v>90</v>
      </c>
      <c r="D70" s="6">
        <f t="shared" si="6"/>
        <v>80</v>
      </c>
      <c r="E70" s="6">
        <f t="shared" si="6"/>
        <v>0</v>
      </c>
      <c r="F70" s="6">
        <f t="shared" si="6"/>
        <v>0</v>
      </c>
      <c r="G70" s="6">
        <f t="shared" si="6"/>
        <v>3</v>
      </c>
      <c r="H70" s="6">
        <f t="shared" si="6"/>
        <v>0</v>
      </c>
      <c r="I70" s="6">
        <f t="shared" si="6"/>
        <v>0</v>
      </c>
      <c r="J70" s="6">
        <f t="shared" si="6"/>
        <v>3</v>
      </c>
      <c r="K70" s="6">
        <f t="shared" si="6"/>
        <v>0</v>
      </c>
      <c r="L70" s="6">
        <f t="shared" si="6"/>
        <v>0</v>
      </c>
      <c r="M70" s="6">
        <f t="shared" si="6"/>
        <v>3</v>
      </c>
      <c r="N70" s="6">
        <f t="shared" si="6"/>
        <v>0</v>
      </c>
      <c r="O70" s="6">
        <f t="shared" si="6"/>
        <v>0</v>
      </c>
      <c r="P70" s="6">
        <f t="shared" si="6"/>
        <v>3</v>
      </c>
      <c r="Q70" s="6">
        <f t="shared" si="6"/>
        <v>100</v>
      </c>
      <c r="T70" s="19"/>
      <c r="U70" s="19"/>
    </row>
    <row r="71" spans="1:21" s="6" customFormat="1" x14ac:dyDescent="0.2">
      <c r="A71" s="6">
        <f t="shared" si="6"/>
        <v>25</v>
      </c>
      <c r="B71" s="6" t="str">
        <f t="shared" si="6"/>
        <v>25) วิทยาเขตนครปฐม</v>
      </c>
      <c r="C71" s="6" t="s">
        <v>91</v>
      </c>
      <c r="D71" s="6">
        <f t="shared" si="6"/>
        <v>80</v>
      </c>
      <c r="E71" s="6">
        <f t="shared" si="6"/>
        <v>0</v>
      </c>
      <c r="F71" s="6">
        <f t="shared" si="6"/>
        <v>0</v>
      </c>
      <c r="G71" s="6">
        <f t="shared" si="6"/>
        <v>3</v>
      </c>
      <c r="H71" s="6">
        <f t="shared" si="6"/>
        <v>0</v>
      </c>
      <c r="I71" s="6">
        <f t="shared" si="6"/>
        <v>0</v>
      </c>
      <c r="J71" s="6">
        <f t="shared" si="6"/>
        <v>3</v>
      </c>
      <c r="K71" s="6">
        <f t="shared" si="6"/>
        <v>0</v>
      </c>
      <c r="L71" s="6">
        <f t="shared" si="6"/>
        <v>0</v>
      </c>
      <c r="M71" s="6">
        <f t="shared" si="6"/>
        <v>3</v>
      </c>
      <c r="N71" s="6">
        <f t="shared" si="6"/>
        <v>0</v>
      </c>
      <c r="O71" s="6">
        <f t="shared" si="6"/>
        <v>0</v>
      </c>
      <c r="P71" s="6">
        <f t="shared" si="6"/>
        <v>3</v>
      </c>
      <c r="Q71" s="6">
        <f t="shared" si="6"/>
        <v>100</v>
      </c>
      <c r="T71" s="19"/>
      <c r="U71" s="19"/>
    </row>
    <row r="72" spans="1:21" s="6" customFormat="1" x14ac:dyDescent="0.2">
      <c r="A72" s="6">
        <f t="shared" si="6"/>
        <v>26</v>
      </c>
      <c r="B72" s="6" t="str">
        <f t="shared" si="6"/>
        <v>26) ศูนย์การศึกษา จ.สมุทรสงคราม</v>
      </c>
      <c r="C72" s="6" t="s">
        <v>92</v>
      </c>
      <c r="D72" s="6">
        <f t="shared" si="6"/>
        <v>80</v>
      </c>
      <c r="E72" s="6">
        <f t="shared" si="6"/>
        <v>0</v>
      </c>
      <c r="F72" s="6">
        <f t="shared" si="6"/>
        <v>0</v>
      </c>
      <c r="G72" s="6">
        <f t="shared" si="6"/>
        <v>3</v>
      </c>
      <c r="H72" s="6">
        <f t="shared" si="6"/>
        <v>0</v>
      </c>
      <c r="I72" s="6">
        <f t="shared" si="6"/>
        <v>0</v>
      </c>
      <c r="J72" s="6">
        <f t="shared" si="6"/>
        <v>3</v>
      </c>
      <c r="K72" s="6">
        <f t="shared" si="6"/>
        <v>0</v>
      </c>
      <c r="L72" s="6">
        <f t="shared" si="6"/>
        <v>0</v>
      </c>
      <c r="M72" s="6">
        <f t="shared" si="6"/>
        <v>3</v>
      </c>
      <c r="N72" s="6">
        <f t="shared" si="6"/>
        <v>0</v>
      </c>
      <c r="O72" s="6">
        <f t="shared" si="6"/>
        <v>0</v>
      </c>
      <c r="P72" s="6">
        <f t="shared" si="6"/>
        <v>3</v>
      </c>
      <c r="Q72" s="6">
        <f t="shared" si="6"/>
        <v>100</v>
      </c>
      <c r="T72" s="19"/>
      <c r="U72" s="19"/>
    </row>
    <row r="73" spans="1:21" s="6" customFormat="1" x14ac:dyDescent="0.2">
      <c r="A73" s="6">
        <f t="shared" si="6"/>
        <v>27</v>
      </c>
      <c r="B73" s="6" t="str">
        <f t="shared" si="6"/>
        <v>27) ศูนย์การศึกษา จ.ระนอง</v>
      </c>
      <c r="C73" s="6" t="s">
        <v>93</v>
      </c>
      <c r="D73" s="6">
        <f t="shared" si="6"/>
        <v>80</v>
      </c>
      <c r="E73" s="6">
        <f t="shared" si="6"/>
        <v>0</v>
      </c>
      <c r="F73" s="6">
        <f t="shared" si="6"/>
        <v>0</v>
      </c>
      <c r="G73" s="6">
        <f t="shared" si="6"/>
        <v>2</v>
      </c>
      <c r="H73" s="6">
        <f t="shared" si="6"/>
        <v>0</v>
      </c>
      <c r="I73" s="6">
        <f t="shared" si="6"/>
        <v>0</v>
      </c>
      <c r="J73" s="6">
        <f t="shared" si="6"/>
        <v>2</v>
      </c>
      <c r="K73" s="6">
        <f t="shared" si="6"/>
        <v>0</v>
      </c>
      <c r="L73" s="6">
        <f t="shared" si="6"/>
        <v>0</v>
      </c>
      <c r="M73" s="6">
        <f t="shared" si="6"/>
        <v>3</v>
      </c>
      <c r="N73" s="6">
        <f t="shared" si="6"/>
        <v>0</v>
      </c>
      <c r="O73" s="6">
        <f t="shared" si="6"/>
        <v>0</v>
      </c>
      <c r="P73" s="6">
        <f t="shared" si="6"/>
        <v>3</v>
      </c>
      <c r="Q73" s="6">
        <f t="shared" si="6"/>
        <v>66.67</v>
      </c>
      <c r="T73" s="19"/>
      <c r="U73" s="19"/>
    </row>
    <row r="74" spans="1:21" s="6" customFormat="1" x14ac:dyDescent="0.2">
      <c r="A74" s="6">
        <f t="shared" si="6"/>
        <v>28</v>
      </c>
      <c r="B74" s="6" t="str">
        <f t="shared" si="6"/>
        <v>28) สถาบันส่งเสริมและพัฒนาสุขภาพสังคมสูงวัย</v>
      </c>
      <c r="C74" s="6" t="s">
        <v>94</v>
      </c>
      <c r="D74" s="6">
        <f t="shared" si="6"/>
        <v>80</v>
      </c>
      <c r="E74" s="6">
        <f t="shared" si="6"/>
        <v>0</v>
      </c>
      <c r="F74" s="6">
        <f t="shared" si="6"/>
        <v>0</v>
      </c>
      <c r="G74" s="6">
        <f t="shared" si="6"/>
        <v>2</v>
      </c>
      <c r="H74" s="6">
        <f t="shared" si="6"/>
        <v>0</v>
      </c>
      <c r="I74" s="6">
        <f t="shared" si="6"/>
        <v>0</v>
      </c>
      <c r="J74" s="6">
        <f t="shared" si="6"/>
        <v>2</v>
      </c>
      <c r="K74" s="6">
        <f t="shared" si="6"/>
        <v>0</v>
      </c>
      <c r="L74" s="6">
        <f t="shared" si="6"/>
        <v>0</v>
      </c>
      <c r="M74" s="6">
        <f t="shared" si="6"/>
        <v>2</v>
      </c>
      <c r="N74" s="6">
        <f t="shared" si="6"/>
        <v>0</v>
      </c>
      <c r="O74" s="6">
        <f t="shared" si="6"/>
        <v>0</v>
      </c>
      <c r="P74" s="6">
        <f t="shared" si="6"/>
        <v>2</v>
      </c>
      <c r="Q74" s="6">
        <f t="shared" si="6"/>
        <v>100</v>
      </c>
      <c r="T74" s="19"/>
      <c r="U74" s="19"/>
    </row>
    <row r="75" spans="1:21" s="6" customFormat="1" x14ac:dyDescent="0.2">
      <c r="A75" s="6">
        <f t="shared" si="6"/>
        <v>29</v>
      </c>
      <c r="B75" s="6" t="str">
        <f t="shared" si="6"/>
        <v>29) โรงเรียนสาธิต</v>
      </c>
      <c r="C75" s="6" t="s">
        <v>95</v>
      </c>
      <c r="D75" s="6">
        <f t="shared" si="6"/>
        <v>80</v>
      </c>
      <c r="E75" s="6">
        <f t="shared" si="6"/>
        <v>0</v>
      </c>
      <c r="F75" s="6">
        <f t="shared" si="6"/>
        <v>0</v>
      </c>
      <c r="G75" s="6">
        <f t="shared" si="6"/>
        <v>3</v>
      </c>
      <c r="H75" s="6">
        <f t="shared" si="6"/>
        <v>0</v>
      </c>
      <c r="I75" s="6">
        <f t="shared" si="6"/>
        <v>0</v>
      </c>
      <c r="J75" s="6">
        <f t="shared" si="6"/>
        <v>3</v>
      </c>
      <c r="K75" s="6">
        <f t="shared" si="6"/>
        <v>0</v>
      </c>
      <c r="L75" s="6">
        <f t="shared" si="6"/>
        <v>0</v>
      </c>
      <c r="M75" s="6">
        <f t="shared" si="6"/>
        <v>4</v>
      </c>
      <c r="N75" s="6">
        <f t="shared" si="6"/>
        <v>0</v>
      </c>
      <c r="O75" s="6">
        <f t="shared" si="6"/>
        <v>0</v>
      </c>
      <c r="P75" s="6">
        <f t="shared" si="6"/>
        <v>4</v>
      </c>
      <c r="Q75" s="6">
        <f t="shared" si="6"/>
        <v>75</v>
      </c>
      <c r="T75" s="19"/>
      <c r="U75" s="19"/>
    </row>
    <row r="76" spans="1:21" s="6" customFormat="1" x14ac:dyDescent="0.2">
      <c r="A76" s="6" t="str">
        <f t="shared" si="6"/>
        <v>ระดับมหาวิทยาลัย</v>
      </c>
      <c r="B76" s="6">
        <f t="shared" si="6"/>
        <v>0</v>
      </c>
      <c r="C76" s="6" t="s">
        <v>96</v>
      </c>
      <c r="D76" s="6">
        <f t="shared" si="6"/>
        <v>80</v>
      </c>
      <c r="E76" s="6">
        <f t="shared" si="6"/>
        <v>6</v>
      </c>
      <c r="F76" s="6">
        <f t="shared" si="6"/>
        <v>6</v>
      </c>
      <c r="G76" s="6">
        <f t="shared" si="6"/>
        <v>8</v>
      </c>
      <c r="H76" s="6">
        <f t="shared" si="6"/>
        <v>7</v>
      </c>
      <c r="I76" s="6">
        <f t="shared" si="6"/>
        <v>2</v>
      </c>
      <c r="J76" s="6">
        <f t="shared" si="6"/>
        <v>27</v>
      </c>
      <c r="K76" s="6">
        <f t="shared" si="6"/>
        <v>8</v>
      </c>
      <c r="L76" s="6">
        <f t="shared" si="6"/>
        <v>10</v>
      </c>
      <c r="M76" s="6">
        <f t="shared" si="6"/>
        <v>9</v>
      </c>
      <c r="N76" s="6">
        <f t="shared" si="6"/>
        <v>8</v>
      </c>
      <c r="O76" s="6">
        <f t="shared" si="6"/>
        <v>4</v>
      </c>
      <c r="P76" s="6">
        <f t="shared" si="6"/>
        <v>35</v>
      </c>
      <c r="Q76" s="97">
        <f>Q35</f>
        <v>77.14</v>
      </c>
      <c r="T76" s="19"/>
      <c r="U76" s="19"/>
    </row>
    <row r="77" spans="1:21" s="6" customFormat="1" x14ac:dyDescent="0.2">
      <c r="T77" s="19"/>
      <c r="U77" s="19"/>
    </row>
    <row r="78" spans="1:21" s="6" customFormat="1" x14ac:dyDescent="0.2">
      <c r="T78" s="19"/>
      <c r="U78" s="19"/>
    </row>
    <row r="79" spans="1:21" s="6" customFormat="1" x14ac:dyDescent="0.2">
      <c r="T79" s="19"/>
      <c r="U79" s="19"/>
    </row>
    <row r="80" spans="1:21" s="6" customFormat="1" x14ac:dyDescent="0.2">
      <c r="T80" s="19"/>
      <c r="U80" s="19"/>
    </row>
    <row r="81" spans="2:21" s="6" customFormat="1" x14ac:dyDescent="0.2">
      <c r="B81" s="6" t="s">
        <v>97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2">
      <c r="B82" s="6" t="s">
        <v>98</v>
      </c>
      <c r="J82" s="6">
        <f>E76</f>
        <v>6</v>
      </c>
      <c r="P82" s="6">
        <f>K76</f>
        <v>8</v>
      </c>
      <c r="Q82" s="97">
        <f>J82/P82*100</f>
        <v>75</v>
      </c>
      <c r="T82" s="19"/>
      <c r="U82" s="19"/>
    </row>
    <row r="83" spans="2:21" s="6" customFormat="1" x14ac:dyDescent="0.2">
      <c r="B83" s="6" t="s">
        <v>99</v>
      </c>
      <c r="J83" s="6">
        <f>F76</f>
        <v>6</v>
      </c>
      <c r="P83" s="6">
        <f>L76</f>
        <v>10</v>
      </c>
      <c r="Q83" s="97">
        <f t="shared" ref="Q83:Q87" si="7">J83/P83*100</f>
        <v>60</v>
      </c>
      <c r="T83" s="19"/>
      <c r="U83" s="19"/>
    </row>
    <row r="84" spans="2:21" s="6" customFormat="1" x14ac:dyDescent="0.2">
      <c r="B84" s="6" t="s">
        <v>100</v>
      </c>
      <c r="J84" s="6">
        <f>G76</f>
        <v>8</v>
      </c>
      <c r="P84" s="6">
        <f>M76</f>
        <v>9</v>
      </c>
      <c r="Q84" s="97">
        <f t="shared" si="7"/>
        <v>88.888888888888886</v>
      </c>
      <c r="T84" s="19"/>
      <c r="U84" s="19"/>
    </row>
    <row r="85" spans="2:21" s="6" customFormat="1" x14ac:dyDescent="0.2">
      <c r="B85" s="6" t="s">
        <v>101</v>
      </c>
      <c r="J85" s="6">
        <f>H76</f>
        <v>7</v>
      </c>
      <c r="P85" s="6">
        <f>N76</f>
        <v>8</v>
      </c>
      <c r="Q85" s="97">
        <f t="shared" si="7"/>
        <v>87.5</v>
      </c>
      <c r="T85" s="19"/>
      <c r="U85" s="19"/>
    </row>
    <row r="86" spans="2:21" s="6" customFormat="1" x14ac:dyDescent="0.2">
      <c r="B86" s="6" t="s">
        <v>102</v>
      </c>
      <c r="J86" s="6">
        <f>I76</f>
        <v>2</v>
      </c>
      <c r="P86" s="6">
        <f>O76</f>
        <v>4</v>
      </c>
      <c r="Q86" s="97">
        <f t="shared" si="7"/>
        <v>50</v>
      </c>
      <c r="T86" s="19"/>
      <c r="U86" s="19"/>
    </row>
    <row r="87" spans="2:21" s="6" customFormat="1" x14ac:dyDescent="0.2">
      <c r="B87" s="6" t="s">
        <v>25</v>
      </c>
      <c r="J87" s="6">
        <f>SUM(J82:J86)</f>
        <v>29</v>
      </c>
      <c r="P87" s="6">
        <f>SUM(P82:P86)</f>
        <v>39</v>
      </c>
      <c r="Q87" s="97">
        <f t="shared" si="7"/>
        <v>74.358974358974365</v>
      </c>
      <c r="T87" s="19"/>
      <c r="U87" s="19"/>
    </row>
    <row r="88" spans="2:21" s="6" customFormat="1" x14ac:dyDescent="0.2">
      <c r="T88" s="19"/>
      <c r="U88" s="19"/>
    </row>
    <row r="89" spans="2:21" s="6" customFormat="1" x14ac:dyDescent="0.2">
      <c r="T89" s="19"/>
      <c r="U89" s="19"/>
    </row>
    <row r="90" spans="2:21" s="6" customFormat="1" x14ac:dyDescent="0.2">
      <c r="T90" s="19"/>
      <c r="U90" s="19"/>
    </row>
    <row r="91" spans="2:21" s="6" customFormat="1" x14ac:dyDescent="0.2">
      <c r="T91" s="19"/>
      <c r="U91" s="19"/>
    </row>
    <row r="92" spans="2:21" s="6" customFormat="1" x14ac:dyDescent="0.2">
      <c r="T92" s="19"/>
      <c r="U92" s="19"/>
    </row>
    <row r="93" spans="2:21" s="6" customFormat="1" x14ac:dyDescent="0.2">
      <c r="T93" s="19"/>
      <c r="U93" s="19"/>
    </row>
    <row r="94" spans="2:21" s="6" customFormat="1" x14ac:dyDescent="0.2">
      <c r="T94" s="19"/>
      <c r="U94" s="19"/>
    </row>
    <row r="95" spans="2:21" s="6" customFormat="1" x14ac:dyDescent="0.2">
      <c r="T95" s="19"/>
      <c r="U95" s="19"/>
    </row>
    <row r="96" spans="2:21" s="6" customFormat="1" x14ac:dyDescent="0.2">
      <c r="T96" s="19"/>
      <c r="U96" s="19"/>
    </row>
    <row r="97" spans="20:21" s="6" customFormat="1" x14ac:dyDescent="0.2">
      <c r="T97" s="19"/>
      <c r="U97" s="19"/>
    </row>
    <row r="98" spans="20:21" s="6" customFormat="1" x14ac:dyDescent="0.2">
      <c r="T98" s="19"/>
      <c r="U98" s="19"/>
    </row>
    <row r="99" spans="20:21" s="6" customFormat="1" x14ac:dyDescent="0.2">
      <c r="T99" s="19"/>
      <c r="U99" s="19"/>
    </row>
    <row r="100" spans="20:21" s="6" customFormat="1" x14ac:dyDescent="0.2">
      <c r="T100" s="19"/>
      <c r="U100" s="19"/>
    </row>
    <row r="101" spans="20:21" s="6" customFormat="1" x14ac:dyDescent="0.2">
      <c r="T101" s="19"/>
      <c r="U101" s="19"/>
    </row>
    <row r="102" spans="20:21" s="6" customFormat="1" x14ac:dyDescent="0.2">
      <c r="T102" s="19"/>
      <c r="U102" s="19"/>
    </row>
    <row r="103" spans="20:21" s="6" customFormat="1" x14ac:dyDescent="0.2">
      <c r="T103" s="19"/>
      <c r="U103" s="19"/>
    </row>
    <row r="104" spans="20:21" s="6" customFormat="1" x14ac:dyDescent="0.2">
      <c r="T104" s="19"/>
      <c r="U104" s="19"/>
    </row>
    <row r="105" spans="20:21" s="6" customFormat="1" x14ac:dyDescent="0.2">
      <c r="T105" s="19"/>
      <c r="U105" s="19"/>
    </row>
    <row r="106" spans="20:21" s="6" customFormat="1" x14ac:dyDescent="0.2">
      <c r="T106" s="19"/>
      <c r="U106" s="19"/>
    </row>
    <row r="107" spans="20:21" s="6" customFormat="1" x14ac:dyDescent="0.2">
      <c r="T107" s="19"/>
      <c r="U107" s="19"/>
    </row>
    <row r="108" spans="20:21" s="6" customFormat="1" x14ac:dyDescent="0.2">
      <c r="T108" s="19"/>
      <c r="U108" s="19"/>
    </row>
    <row r="109" spans="20:21" s="6" customFormat="1" x14ac:dyDescent="0.2">
      <c r="T109" s="19"/>
      <c r="U109" s="19"/>
    </row>
    <row r="110" spans="20:21" s="6" customFormat="1" x14ac:dyDescent="0.2">
      <c r="T110" s="19"/>
      <c r="U110" s="19"/>
    </row>
    <row r="111" spans="20:21" s="6" customFormat="1" x14ac:dyDescent="0.2">
      <c r="T111" s="19"/>
      <c r="U111" s="19"/>
    </row>
    <row r="112" spans="20:21" s="6" customFormat="1" x14ac:dyDescent="0.2">
      <c r="T112" s="19"/>
      <c r="U112" s="19"/>
    </row>
    <row r="113" spans="20:21" s="6" customFormat="1" x14ac:dyDescent="0.2">
      <c r="T113" s="19"/>
      <c r="U113" s="19"/>
    </row>
    <row r="114" spans="20:21" s="6" customFormat="1" x14ac:dyDescent="0.2">
      <c r="T114" s="19"/>
      <c r="U114" s="19"/>
    </row>
    <row r="115" spans="20:21" s="6" customFormat="1" x14ac:dyDescent="0.2">
      <c r="T115" s="19"/>
      <c r="U115" s="19"/>
    </row>
    <row r="116" spans="20:21" s="6" customFormat="1" x14ac:dyDescent="0.2">
      <c r="T116" s="19"/>
      <c r="U116" s="19"/>
    </row>
    <row r="117" spans="20:21" s="6" customFormat="1" x14ac:dyDescent="0.2">
      <c r="T117" s="19"/>
      <c r="U117" s="19"/>
    </row>
    <row r="118" spans="20:21" s="6" customFormat="1" x14ac:dyDescent="0.2">
      <c r="T118" s="19"/>
      <c r="U118" s="19"/>
    </row>
    <row r="119" spans="20:21" s="6" customFormat="1" x14ac:dyDescent="0.2">
      <c r="T119" s="19"/>
      <c r="U119" s="19"/>
    </row>
    <row r="120" spans="20:21" s="6" customFormat="1" x14ac:dyDescent="0.2">
      <c r="T120" s="19"/>
      <c r="U120" s="19"/>
    </row>
    <row r="121" spans="20:21" s="6" customFormat="1" x14ac:dyDescent="0.2">
      <c r="T121" s="19"/>
      <c r="U121" s="19"/>
    </row>
    <row r="122" spans="20:21" s="6" customFormat="1" x14ac:dyDescent="0.2">
      <c r="T122" s="19"/>
      <c r="U122" s="19"/>
    </row>
    <row r="123" spans="20:21" s="6" customFormat="1" x14ac:dyDescent="0.2">
      <c r="T123" s="19"/>
      <c r="U123" s="19"/>
    </row>
    <row r="124" spans="20:21" s="6" customFormat="1" x14ac:dyDescent="0.2">
      <c r="T124" s="19"/>
      <c r="U124" s="19"/>
    </row>
    <row r="125" spans="20:21" s="6" customFormat="1" x14ac:dyDescent="0.2">
      <c r="T125" s="19"/>
      <c r="U125" s="19"/>
    </row>
    <row r="126" spans="20:21" s="6" customFormat="1" x14ac:dyDescent="0.2">
      <c r="T126" s="19"/>
      <c r="U126" s="19"/>
    </row>
    <row r="127" spans="20:21" s="6" customFormat="1" x14ac:dyDescent="0.2">
      <c r="T127" s="19"/>
      <c r="U127" s="19"/>
    </row>
    <row r="128" spans="20:21" s="6" customFormat="1" x14ac:dyDescent="0.2">
      <c r="T128" s="19"/>
      <c r="U128" s="19"/>
    </row>
    <row r="129" spans="20:21" s="6" customFormat="1" x14ac:dyDescent="0.2">
      <c r="T129" s="19"/>
      <c r="U129" s="19"/>
    </row>
    <row r="130" spans="20:21" s="6" customFormat="1" x14ac:dyDescent="0.2">
      <c r="T130" s="19"/>
      <c r="U130" s="19"/>
    </row>
    <row r="131" spans="20:21" s="6" customFormat="1" x14ac:dyDescent="0.2">
      <c r="T131" s="19"/>
      <c r="U131" s="19"/>
    </row>
    <row r="132" spans="20:21" s="6" customFormat="1" x14ac:dyDescent="0.2">
      <c r="T132" s="19"/>
      <c r="U132" s="19"/>
    </row>
    <row r="133" spans="20:21" s="6" customFormat="1" x14ac:dyDescent="0.2">
      <c r="T133" s="19"/>
      <c r="U133" s="19"/>
    </row>
    <row r="134" spans="20:21" s="6" customFormat="1" x14ac:dyDescent="0.2">
      <c r="T134" s="19"/>
      <c r="U134" s="19"/>
    </row>
    <row r="135" spans="20:21" s="6" customFormat="1" x14ac:dyDescent="0.2">
      <c r="T135" s="19"/>
      <c r="U135" s="19"/>
    </row>
    <row r="136" spans="20:21" s="6" customFormat="1" x14ac:dyDescent="0.2">
      <c r="T136" s="19"/>
      <c r="U136" s="19"/>
    </row>
    <row r="137" spans="20:21" s="6" customFormat="1" x14ac:dyDescent="0.2">
      <c r="T137" s="19"/>
      <c r="U137" s="19"/>
    </row>
    <row r="138" spans="20:21" s="6" customFormat="1" x14ac:dyDescent="0.2">
      <c r="T138" s="19"/>
      <c r="U138" s="19"/>
    </row>
    <row r="139" spans="20:21" s="6" customFormat="1" x14ac:dyDescent="0.2">
      <c r="T139" s="19"/>
      <c r="U139" s="19"/>
    </row>
    <row r="140" spans="20:21" s="6" customFormat="1" x14ac:dyDescent="0.2">
      <c r="T140" s="19"/>
      <c r="U140" s="19"/>
    </row>
    <row r="141" spans="20:21" s="6" customFormat="1" x14ac:dyDescent="0.2">
      <c r="T141" s="19"/>
      <c r="U141" s="19"/>
    </row>
    <row r="142" spans="20:21" s="6" customFormat="1" x14ac:dyDescent="0.2">
      <c r="T142" s="19"/>
      <c r="U142" s="19"/>
    </row>
    <row r="143" spans="20:21" s="6" customFormat="1" x14ac:dyDescent="0.2">
      <c r="T143" s="19"/>
      <c r="U143" s="19"/>
    </row>
    <row r="144" spans="20:21" s="6" customFormat="1" x14ac:dyDescent="0.2">
      <c r="T144" s="19"/>
      <c r="U144" s="19"/>
    </row>
    <row r="145" spans="20:21" s="6" customFormat="1" x14ac:dyDescent="0.2">
      <c r="T145" s="19"/>
      <c r="U145" s="19"/>
    </row>
    <row r="146" spans="20:21" s="6" customFormat="1" x14ac:dyDescent="0.2">
      <c r="T146" s="19"/>
      <c r="U146" s="19"/>
    </row>
    <row r="147" spans="20:21" s="6" customFormat="1" x14ac:dyDescent="0.2">
      <c r="T147" s="19"/>
      <c r="U147" s="19"/>
    </row>
    <row r="148" spans="20:21" s="6" customFormat="1" x14ac:dyDescent="0.2">
      <c r="T148" s="19"/>
      <c r="U148" s="19"/>
    </row>
    <row r="149" spans="20:21" s="6" customFormat="1" x14ac:dyDescent="0.2">
      <c r="T149" s="19"/>
      <c r="U149" s="19"/>
    </row>
    <row r="150" spans="20:21" s="6" customFormat="1" x14ac:dyDescent="0.2">
      <c r="T150" s="19"/>
      <c r="U150" s="19"/>
    </row>
    <row r="151" spans="20:21" s="6" customFormat="1" x14ac:dyDescent="0.2">
      <c r="T151" s="19"/>
      <c r="U151" s="19"/>
    </row>
    <row r="152" spans="20:21" s="6" customFormat="1" x14ac:dyDescent="0.2">
      <c r="T152" s="98"/>
      <c r="U152" s="98"/>
    </row>
    <row r="153" spans="20:21" x14ac:dyDescent="0.2">
      <c r="T153" s="98"/>
      <c r="U153" s="98"/>
    </row>
    <row r="154" spans="20:21" x14ac:dyDescent="0.2">
      <c r="T154" s="98"/>
      <c r="U154" s="98"/>
    </row>
    <row r="155" spans="20:21" x14ac:dyDescent="0.2">
      <c r="T155" s="98"/>
      <c r="U155" s="98"/>
    </row>
    <row r="156" spans="20:21" x14ac:dyDescent="0.2">
      <c r="T156" s="98"/>
      <c r="U156" s="98"/>
    </row>
    <row r="157" spans="20:21" x14ac:dyDescent="0.2">
      <c r="T157" s="98"/>
      <c r="U157" s="98"/>
    </row>
    <row r="158" spans="20:21" x14ac:dyDescent="0.2">
      <c r="T158" s="98"/>
      <c r="U158" s="98"/>
    </row>
    <row r="159" spans="20:21" x14ac:dyDescent="0.2">
      <c r="T159" s="98"/>
      <c r="U159" s="98"/>
    </row>
    <row r="160" spans="20:21" x14ac:dyDescent="0.2">
      <c r="T160" s="98"/>
      <c r="U160" s="98"/>
    </row>
    <row r="161" spans="20:21" x14ac:dyDescent="0.2">
      <c r="T161" s="98"/>
      <c r="U161" s="98"/>
    </row>
    <row r="162" spans="20:21" x14ac:dyDescent="0.2">
      <c r="T162" s="98"/>
      <c r="U162" s="98"/>
    </row>
    <row r="163" spans="20:21" x14ac:dyDescent="0.2">
      <c r="T163" s="98"/>
      <c r="U163" s="98"/>
    </row>
    <row r="164" spans="20:21" x14ac:dyDescent="0.2">
      <c r="T164" s="98"/>
      <c r="U164" s="98"/>
    </row>
    <row r="165" spans="20:21" x14ac:dyDescent="0.2">
      <c r="T165" s="98"/>
      <c r="U165" s="98"/>
    </row>
    <row r="166" spans="20:21" x14ac:dyDescent="0.2">
      <c r="T166" s="98"/>
      <c r="U166" s="98"/>
    </row>
    <row r="167" spans="20:21" x14ac:dyDescent="0.2">
      <c r="T167" s="98"/>
      <c r="U167" s="98"/>
    </row>
    <row r="168" spans="20:21" x14ac:dyDescent="0.2">
      <c r="T168" s="98"/>
      <c r="U168" s="98"/>
    </row>
    <row r="169" spans="20:21" x14ac:dyDescent="0.2">
      <c r="T169" s="98"/>
      <c r="U169" s="98"/>
    </row>
    <row r="170" spans="20:21" x14ac:dyDescent="0.2">
      <c r="T170" s="98"/>
      <c r="U170" s="98"/>
    </row>
    <row r="171" spans="20:21" x14ac:dyDescent="0.2">
      <c r="T171" s="98"/>
      <c r="U171" s="98"/>
    </row>
    <row r="172" spans="20:21" x14ac:dyDescent="0.2">
      <c r="T172" s="98"/>
      <c r="U172" s="98"/>
    </row>
    <row r="173" spans="20:21" x14ac:dyDescent="0.2">
      <c r="T173" s="98"/>
      <c r="U173" s="98"/>
    </row>
    <row r="174" spans="20:21" x14ac:dyDescent="0.2">
      <c r="T174" s="98"/>
      <c r="U174" s="98"/>
    </row>
    <row r="175" spans="20:21" x14ac:dyDescent="0.2">
      <c r="T175" s="98"/>
      <c r="U175" s="98"/>
    </row>
    <row r="176" spans="20:21" x14ac:dyDescent="0.2">
      <c r="T176" s="98"/>
      <c r="U176" s="98"/>
    </row>
    <row r="177" spans="20:21" x14ac:dyDescent="0.2">
      <c r="T177" s="98"/>
      <c r="U177" s="98"/>
    </row>
    <row r="178" spans="20:21" x14ac:dyDescent="0.2">
      <c r="T178" s="98"/>
      <c r="U178" s="98"/>
    </row>
    <row r="179" spans="20:21" x14ac:dyDescent="0.2">
      <c r="T179" s="98"/>
      <c r="U179" s="98"/>
    </row>
    <row r="180" spans="20:21" x14ac:dyDescent="0.2">
      <c r="T180" s="98"/>
      <c r="U180" s="98"/>
    </row>
    <row r="181" spans="20:21" x14ac:dyDescent="0.2">
      <c r="T181" s="98"/>
      <c r="U181" s="98"/>
    </row>
    <row r="182" spans="20:21" x14ac:dyDescent="0.2">
      <c r="T182" s="98"/>
      <c r="U182" s="98"/>
    </row>
    <row r="183" spans="20:21" x14ac:dyDescent="0.2">
      <c r="T183" s="98"/>
      <c r="U183" s="98"/>
    </row>
    <row r="184" spans="20:21" x14ac:dyDescent="0.2">
      <c r="T184" s="98"/>
      <c r="U184" s="98"/>
    </row>
    <row r="185" spans="20:21" x14ac:dyDescent="0.2">
      <c r="T185" s="98"/>
      <c r="U185" s="98"/>
    </row>
    <row r="186" spans="20:21" x14ac:dyDescent="0.2">
      <c r="T186" s="98"/>
      <c r="U186" s="98"/>
    </row>
    <row r="187" spans="20:21" x14ac:dyDescent="0.2">
      <c r="T187" s="98"/>
      <c r="U187" s="98"/>
    </row>
    <row r="188" spans="20:21" x14ac:dyDescent="0.2">
      <c r="T188" s="98"/>
      <c r="U188" s="98"/>
    </row>
    <row r="189" spans="20:21" x14ac:dyDescent="0.2">
      <c r="T189" s="98"/>
      <c r="U189" s="98"/>
    </row>
    <row r="190" spans="20:21" x14ac:dyDescent="0.2">
      <c r="T190" s="98"/>
      <c r="U190" s="98"/>
    </row>
    <row r="191" spans="20:21" x14ac:dyDescent="0.2">
      <c r="T191" s="98"/>
      <c r="U191" s="98"/>
    </row>
    <row r="192" spans="20:21" x14ac:dyDescent="0.2">
      <c r="T192" s="98"/>
      <c r="U192" s="98"/>
    </row>
    <row r="193" spans="20:21" x14ac:dyDescent="0.2">
      <c r="T193" s="98"/>
      <c r="U193" s="98"/>
    </row>
    <row r="194" spans="20:21" x14ac:dyDescent="0.2">
      <c r="T194" s="98"/>
      <c r="U194" s="98"/>
    </row>
    <row r="195" spans="20:21" x14ac:dyDescent="0.2">
      <c r="T195" s="98"/>
      <c r="U195" s="98"/>
    </row>
    <row r="196" spans="20:21" x14ac:dyDescent="0.2">
      <c r="T196" s="98"/>
      <c r="U196" s="98"/>
    </row>
    <row r="197" spans="20:21" x14ac:dyDescent="0.2">
      <c r="T197" s="98"/>
      <c r="U197" s="98"/>
    </row>
    <row r="198" spans="20:21" x14ac:dyDescent="0.2">
      <c r="T198" s="98"/>
      <c r="U198" s="98"/>
    </row>
    <row r="199" spans="20:21" x14ac:dyDescent="0.2">
      <c r="T199" s="98"/>
      <c r="U199" s="98"/>
    </row>
    <row r="200" spans="20:21" x14ac:dyDescent="0.2">
      <c r="T200" s="98"/>
      <c r="U200" s="98"/>
    </row>
    <row r="201" spans="20:21" x14ac:dyDescent="0.2">
      <c r="T201" s="98"/>
      <c r="U201" s="98"/>
    </row>
    <row r="202" spans="20:21" x14ac:dyDescent="0.2">
      <c r="T202" s="98"/>
      <c r="U202" s="98"/>
    </row>
    <row r="203" spans="20:21" x14ac:dyDescent="0.2">
      <c r="T203" s="98"/>
      <c r="U203" s="98"/>
    </row>
    <row r="204" spans="20:21" x14ac:dyDescent="0.2">
      <c r="T204" s="98"/>
      <c r="U204" s="98"/>
    </row>
    <row r="205" spans="20:21" x14ac:dyDescent="0.2">
      <c r="T205" s="98"/>
      <c r="U205" s="98"/>
    </row>
    <row r="206" spans="20:21" x14ac:dyDescent="0.2">
      <c r="T206" s="98"/>
      <c r="U206" s="98"/>
    </row>
    <row r="207" spans="20:21" x14ac:dyDescent="0.2">
      <c r="T207" s="98"/>
      <c r="U207" s="98"/>
    </row>
    <row r="208" spans="20:21" x14ac:dyDescent="0.2">
      <c r="T208" s="98"/>
      <c r="U208" s="98"/>
    </row>
    <row r="209" spans="20:21" x14ac:dyDescent="0.2">
      <c r="T209" s="98"/>
      <c r="U209" s="98"/>
    </row>
    <row r="210" spans="20:21" x14ac:dyDescent="0.2">
      <c r="T210" s="98"/>
      <c r="U210" s="98"/>
    </row>
    <row r="211" spans="20:21" x14ac:dyDescent="0.2">
      <c r="T211" s="98"/>
      <c r="U211" s="98"/>
    </row>
    <row r="212" spans="20:21" x14ac:dyDescent="0.2">
      <c r="T212" s="98"/>
      <c r="U212" s="98"/>
    </row>
    <row r="213" spans="20:21" x14ac:dyDescent="0.2">
      <c r="T213" s="98"/>
      <c r="U213" s="98"/>
    </row>
    <row r="214" spans="20:21" x14ac:dyDescent="0.2">
      <c r="T214" s="98"/>
      <c r="U214" s="98"/>
    </row>
    <row r="215" spans="20:21" x14ac:dyDescent="0.2">
      <c r="T215" s="98"/>
      <c r="U215" s="98"/>
    </row>
    <row r="216" spans="20:21" x14ac:dyDescent="0.2">
      <c r="T216" s="98"/>
      <c r="U216" s="98"/>
    </row>
    <row r="217" spans="20:21" x14ac:dyDescent="0.2">
      <c r="T217" s="98"/>
      <c r="U217" s="98"/>
    </row>
    <row r="218" spans="20:21" x14ac:dyDescent="0.2">
      <c r="T218" s="98"/>
      <c r="U218" s="98"/>
    </row>
    <row r="219" spans="20:21" x14ac:dyDescent="0.2">
      <c r="T219" s="98"/>
      <c r="U219" s="98"/>
    </row>
    <row r="220" spans="20:21" x14ac:dyDescent="0.2">
      <c r="T220" s="98"/>
      <c r="U220" s="98"/>
    </row>
    <row r="221" spans="20:21" x14ac:dyDescent="0.2">
      <c r="T221" s="98"/>
      <c r="U221" s="98"/>
    </row>
    <row r="222" spans="20:21" x14ac:dyDescent="0.2">
      <c r="T222" s="98"/>
      <c r="U222" s="98"/>
    </row>
    <row r="223" spans="20:21" x14ac:dyDescent="0.2">
      <c r="T223" s="98"/>
      <c r="U223" s="98"/>
    </row>
    <row r="224" spans="20:21" x14ac:dyDescent="0.2">
      <c r="T224" s="98"/>
      <c r="U224" s="98"/>
    </row>
    <row r="225" spans="20:21" x14ac:dyDescent="0.2">
      <c r="T225" s="98"/>
      <c r="U225" s="98"/>
    </row>
    <row r="226" spans="20:21" x14ac:dyDescent="0.2">
      <c r="T226" s="98"/>
      <c r="U226" s="98"/>
    </row>
    <row r="227" spans="20:21" x14ac:dyDescent="0.2">
      <c r="T227" s="98"/>
      <c r="U227" s="98"/>
    </row>
    <row r="228" spans="20:21" x14ac:dyDescent="0.2">
      <c r="T228" s="98"/>
      <c r="U228" s="98"/>
    </row>
    <row r="229" spans="20:21" x14ac:dyDescent="0.2">
      <c r="T229" s="98"/>
      <c r="U229" s="98"/>
    </row>
    <row r="230" spans="20:21" x14ac:dyDescent="0.2">
      <c r="T230" s="98"/>
      <c r="U230" s="98"/>
    </row>
    <row r="231" spans="20:21" x14ac:dyDescent="0.2">
      <c r="T231" s="98"/>
      <c r="U231" s="98"/>
    </row>
    <row r="232" spans="20:21" x14ac:dyDescent="0.2">
      <c r="T232" s="98"/>
      <c r="U232" s="98"/>
    </row>
    <row r="233" spans="20:21" x14ac:dyDescent="0.2">
      <c r="T233" s="98"/>
      <c r="U233" s="98"/>
    </row>
    <row r="234" spans="20:21" x14ac:dyDescent="0.2">
      <c r="T234" s="98"/>
      <c r="U234" s="98"/>
    </row>
    <row r="235" spans="20:21" x14ac:dyDescent="0.2">
      <c r="T235" s="98"/>
      <c r="U235" s="98"/>
    </row>
    <row r="236" spans="20:21" x14ac:dyDescent="0.2">
      <c r="T236" s="98"/>
      <c r="U236" s="98"/>
    </row>
    <row r="237" spans="20:21" x14ac:dyDescent="0.2">
      <c r="T237" s="98"/>
      <c r="U237" s="98"/>
    </row>
    <row r="238" spans="20:21" x14ac:dyDescent="0.2">
      <c r="T238" s="98"/>
      <c r="U238" s="98"/>
    </row>
    <row r="239" spans="20:21" x14ac:dyDescent="0.2">
      <c r="T239" s="98"/>
      <c r="U239" s="98"/>
    </row>
    <row r="240" spans="20:21" x14ac:dyDescent="0.2">
      <c r="T240" s="98"/>
      <c r="U240" s="98"/>
    </row>
    <row r="241" spans="20:21" x14ac:dyDescent="0.2">
      <c r="T241" s="98"/>
      <c r="U241" s="98"/>
    </row>
    <row r="242" spans="20:21" x14ac:dyDescent="0.2">
      <c r="T242" s="98"/>
      <c r="U242" s="98"/>
    </row>
    <row r="243" spans="20:21" x14ac:dyDescent="0.2">
      <c r="T243" s="98"/>
      <c r="U243" s="98"/>
    </row>
    <row r="244" spans="20:21" x14ac:dyDescent="0.2">
      <c r="T244" s="98"/>
      <c r="U244" s="98"/>
    </row>
    <row r="245" spans="20:21" x14ac:dyDescent="0.2">
      <c r="T245" s="98"/>
      <c r="U245" s="98"/>
    </row>
    <row r="246" spans="20:21" x14ac:dyDescent="0.2">
      <c r="T246" s="98"/>
      <c r="U246" s="98"/>
    </row>
    <row r="247" spans="20:21" x14ac:dyDescent="0.2">
      <c r="T247" s="98"/>
      <c r="U247" s="98"/>
    </row>
    <row r="248" spans="20:21" x14ac:dyDescent="0.2">
      <c r="T248" s="98"/>
      <c r="U248" s="98"/>
    </row>
    <row r="249" spans="20:21" x14ac:dyDescent="0.2">
      <c r="T249" s="98"/>
      <c r="U249" s="98"/>
    </row>
    <row r="250" spans="20:21" x14ac:dyDescent="0.2">
      <c r="T250" s="98"/>
      <c r="U250" s="98"/>
    </row>
    <row r="251" spans="20:21" x14ac:dyDescent="0.2">
      <c r="T251" s="98"/>
      <c r="U251" s="98"/>
    </row>
    <row r="252" spans="20:21" x14ac:dyDescent="0.2">
      <c r="T252" s="98"/>
      <c r="U252" s="98"/>
    </row>
    <row r="253" spans="20:21" x14ac:dyDescent="0.2">
      <c r="T253" s="98"/>
      <c r="U253" s="98"/>
    </row>
    <row r="254" spans="20:21" x14ac:dyDescent="0.2">
      <c r="T254" s="98"/>
      <c r="U254" s="98"/>
    </row>
    <row r="255" spans="20:21" x14ac:dyDescent="0.2">
      <c r="T255" s="98"/>
      <c r="U255" s="98"/>
    </row>
    <row r="256" spans="20:21" x14ac:dyDescent="0.2">
      <c r="T256" s="98"/>
      <c r="U256" s="98"/>
    </row>
    <row r="257" spans="20:21" x14ac:dyDescent="0.2">
      <c r="T257" s="98"/>
      <c r="U257" s="98"/>
    </row>
    <row r="258" spans="20:21" x14ac:dyDescent="0.2">
      <c r="T258" s="98"/>
      <c r="U258" s="98"/>
    </row>
    <row r="259" spans="20:21" x14ac:dyDescent="0.2">
      <c r="T259" s="98"/>
      <c r="U259" s="98"/>
    </row>
    <row r="260" spans="20:21" x14ac:dyDescent="0.2">
      <c r="T260" s="98"/>
      <c r="U260" s="98"/>
    </row>
    <row r="261" spans="20:21" x14ac:dyDescent="0.2">
      <c r="T261" s="98"/>
      <c r="U261" s="98"/>
    </row>
    <row r="262" spans="20:21" x14ac:dyDescent="0.2">
      <c r="T262" s="98"/>
      <c r="U262" s="98"/>
    </row>
    <row r="263" spans="20:21" x14ac:dyDescent="0.2">
      <c r="T263" s="98"/>
      <c r="U263" s="98"/>
    </row>
    <row r="264" spans="20:21" x14ac:dyDescent="0.2">
      <c r="T264" s="98"/>
      <c r="U264" s="98"/>
    </row>
    <row r="265" spans="20:21" x14ac:dyDescent="0.2">
      <c r="T265" s="98"/>
      <c r="U265" s="98"/>
    </row>
    <row r="266" spans="20:21" x14ac:dyDescent="0.2">
      <c r="T266" s="98"/>
      <c r="U266" s="98"/>
    </row>
    <row r="267" spans="20:21" x14ac:dyDescent="0.2">
      <c r="T267" s="98"/>
      <c r="U267" s="98"/>
    </row>
    <row r="268" spans="20:21" x14ac:dyDescent="0.2">
      <c r="T268" s="98"/>
      <c r="U268" s="98"/>
    </row>
    <row r="269" spans="20:21" x14ac:dyDescent="0.2">
      <c r="T269" s="98"/>
      <c r="U269" s="98"/>
    </row>
    <row r="270" spans="20:21" x14ac:dyDescent="0.2">
      <c r="T270" s="98"/>
      <c r="U270" s="98"/>
    </row>
    <row r="271" spans="20:21" x14ac:dyDescent="0.2">
      <c r="T271" s="98"/>
      <c r="U271" s="98"/>
    </row>
    <row r="272" spans="20:21" x14ac:dyDescent="0.2">
      <c r="T272" s="98"/>
      <c r="U272" s="98"/>
    </row>
    <row r="273" spans="20:21" x14ac:dyDescent="0.2">
      <c r="T273" s="98"/>
      <c r="U273" s="98"/>
    </row>
    <row r="274" spans="20:21" x14ac:dyDescent="0.2">
      <c r="T274" s="98"/>
      <c r="U274" s="98"/>
    </row>
    <row r="275" spans="20:21" x14ac:dyDescent="0.2">
      <c r="T275" s="98"/>
      <c r="U275" s="98"/>
    </row>
    <row r="276" spans="20:21" x14ac:dyDescent="0.2">
      <c r="T276" s="98"/>
      <c r="U276" s="98"/>
    </row>
    <row r="277" spans="20:21" x14ac:dyDescent="0.2">
      <c r="T277" s="98"/>
      <c r="U277" s="98"/>
    </row>
    <row r="278" spans="20:21" x14ac:dyDescent="0.2">
      <c r="T278" s="98"/>
      <c r="U278" s="98"/>
    </row>
    <row r="279" spans="20:21" x14ac:dyDescent="0.2">
      <c r="T279" s="98"/>
      <c r="U279" s="98"/>
    </row>
    <row r="280" spans="20:21" x14ac:dyDescent="0.2">
      <c r="T280" s="98"/>
      <c r="U280" s="98"/>
    </row>
    <row r="281" spans="20:21" x14ac:dyDescent="0.2">
      <c r="T281" s="98"/>
      <c r="U281" s="98"/>
    </row>
    <row r="282" spans="20:21" x14ac:dyDescent="0.2">
      <c r="T282" s="98"/>
      <c r="U282" s="98"/>
    </row>
    <row r="283" spans="20:21" x14ac:dyDescent="0.2">
      <c r="T283" s="98"/>
      <c r="U283" s="98"/>
    </row>
    <row r="284" spans="20:21" x14ac:dyDescent="0.2">
      <c r="T284" s="98"/>
      <c r="U284" s="98"/>
    </row>
    <row r="285" spans="20:21" x14ac:dyDescent="0.2">
      <c r="T285" s="98"/>
      <c r="U285" s="98"/>
    </row>
    <row r="286" spans="20:21" x14ac:dyDescent="0.2">
      <c r="T286" s="98"/>
      <c r="U286" s="98"/>
    </row>
    <row r="287" spans="20:21" x14ac:dyDescent="0.2">
      <c r="T287" s="98"/>
      <c r="U287" s="98"/>
    </row>
    <row r="288" spans="20:21" x14ac:dyDescent="0.2">
      <c r="T288" s="98"/>
      <c r="U288" s="98"/>
    </row>
    <row r="289" spans="20:21" x14ac:dyDescent="0.2">
      <c r="T289" s="98"/>
      <c r="U289" s="98"/>
    </row>
    <row r="290" spans="20:21" x14ac:dyDescent="0.2">
      <c r="T290" s="98"/>
      <c r="U290" s="98"/>
    </row>
    <row r="291" spans="20:21" x14ac:dyDescent="0.2">
      <c r="T291" s="98"/>
      <c r="U291" s="98"/>
    </row>
    <row r="292" spans="20:21" x14ac:dyDescent="0.2">
      <c r="T292" s="98"/>
      <c r="U292" s="98"/>
    </row>
    <row r="293" spans="20:21" x14ac:dyDescent="0.2">
      <c r="T293" s="98"/>
      <c r="U293" s="98"/>
    </row>
    <row r="294" spans="20:21" x14ac:dyDescent="0.2">
      <c r="T294" s="98"/>
      <c r="U294" s="98"/>
    </row>
    <row r="295" spans="20:21" x14ac:dyDescent="0.2">
      <c r="T295" s="98"/>
      <c r="U295" s="98"/>
    </row>
    <row r="296" spans="20:21" x14ac:dyDescent="0.2">
      <c r="T296" s="98"/>
      <c r="U296" s="98"/>
    </row>
    <row r="297" spans="20:21" x14ac:dyDescent="0.2">
      <c r="T297" s="98"/>
      <c r="U297" s="98"/>
    </row>
    <row r="298" spans="20:21" x14ac:dyDescent="0.2">
      <c r="T298" s="98"/>
      <c r="U298" s="98"/>
    </row>
    <row r="299" spans="20:21" x14ac:dyDescent="0.2">
      <c r="T299" s="98"/>
      <c r="U299" s="98"/>
    </row>
    <row r="300" spans="20:21" x14ac:dyDescent="0.2">
      <c r="T300" s="98"/>
      <c r="U300" s="98"/>
    </row>
    <row r="301" spans="20:21" x14ac:dyDescent="0.2">
      <c r="T301" s="98"/>
      <c r="U301" s="98"/>
    </row>
    <row r="302" spans="20:21" x14ac:dyDescent="0.2">
      <c r="T302" s="98"/>
      <c r="U302" s="98"/>
    </row>
    <row r="303" spans="20:21" x14ac:dyDescent="0.2">
      <c r="T303" s="98"/>
      <c r="U303" s="98"/>
    </row>
    <row r="304" spans="20:21" x14ac:dyDescent="0.2">
      <c r="T304" s="98"/>
      <c r="U304" s="98"/>
    </row>
    <row r="305" spans="20:21" x14ac:dyDescent="0.2">
      <c r="T305" s="98"/>
      <c r="U305" s="98"/>
    </row>
    <row r="306" spans="20:21" x14ac:dyDescent="0.2">
      <c r="T306" s="98"/>
      <c r="U306" s="98"/>
    </row>
    <row r="307" spans="20:21" x14ac:dyDescent="0.2">
      <c r="T307" s="98"/>
      <c r="U307" s="98"/>
    </row>
    <row r="308" spans="20:21" x14ac:dyDescent="0.2">
      <c r="T308" s="98"/>
      <c r="U308" s="98"/>
    </row>
    <row r="309" spans="20:21" x14ac:dyDescent="0.2">
      <c r="T309" s="98"/>
      <c r="U309" s="98"/>
    </row>
    <row r="310" spans="20:21" x14ac:dyDescent="0.2">
      <c r="T310" s="98"/>
      <c r="U310" s="98"/>
    </row>
    <row r="311" spans="20:21" x14ac:dyDescent="0.2">
      <c r="T311" s="98"/>
      <c r="U311" s="98"/>
    </row>
    <row r="312" spans="20:21" x14ac:dyDescent="0.2">
      <c r="T312" s="98"/>
      <c r="U312" s="98"/>
    </row>
    <row r="313" spans="20:21" x14ac:dyDescent="0.2">
      <c r="T313" s="98"/>
      <c r="U313" s="98"/>
    </row>
    <row r="314" spans="20:21" x14ac:dyDescent="0.2">
      <c r="T314" s="98"/>
      <c r="U314" s="98"/>
    </row>
    <row r="315" spans="20:21" x14ac:dyDescent="0.2">
      <c r="T315" s="98"/>
      <c r="U315" s="98"/>
    </row>
    <row r="316" spans="20:21" x14ac:dyDescent="0.2">
      <c r="T316" s="98"/>
      <c r="U316" s="98"/>
    </row>
    <row r="317" spans="20:21" x14ac:dyDescent="0.2">
      <c r="T317" s="98"/>
      <c r="U317" s="98"/>
    </row>
    <row r="318" spans="20:21" x14ac:dyDescent="0.2">
      <c r="T318" s="98"/>
      <c r="U318" s="98"/>
    </row>
    <row r="319" spans="20:21" x14ac:dyDescent="0.2">
      <c r="T319" s="98"/>
      <c r="U319" s="98"/>
    </row>
    <row r="320" spans="20:21" x14ac:dyDescent="0.2">
      <c r="T320" s="98"/>
      <c r="U320" s="98"/>
    </row>
    <row r="321" spans="20:21" x14ac:dyDescent="0.2">
      <c r="T321" s="98"/>
      <c r="U321" s="98"/>
    </row>
    <row r="322" spans="20:21" x14ac:dyDescent="0.2">
      <c r="T322" s="98"/>
      <c r="U322" s="98"/>
    </row>
    <row r="323" spans="20:21" x14ac:dyDescent="0.2">
      <c r="T323" s="98"/>
      <c r="U323" s="98"/>
    </row>
    <row r="324" spans="20:21" x14ac:dyDescent="0.2">
      <c r="T324" s="98"/>
      <c r="U324" s="98"/>
    </row>
    <row r="325" spans="20:21" x14ac:dyDescent="0.2">
      <c r="T325" s="98"/>
      <c r="U325" s="98"/>
    </row>
    <row r="326" spans="20:21" x14ac:dyDescent="0.2">
      <c r="T326" s="98"/>
      <c r="U326" s="98"/>
    </row>
    <row r="327" spans="20:21" x14ac:dyDescent="0.2">
      <c r="T327" s="98"/>
      <c r="U327" s="98"/>
    </row>
    <row r="328" spans="20:21" x14ac:dyDescent="0.2">
      <c r="T328" s="98"/>
      <c r="U328" s="98"/>
    </row>
    <row r="329" spans="20:21" x14ac:dyDescent="0.2">
      <c r="T329" s="98"/>
      <c r="U329" s="98"/>
    </row>
    <row r="330" spans="20:21" x14ac:dyDescent="0.2">
      <c r="T330" s="98"/>
      <c r="U330" s="98"/>
    </row>
    <row r="331" spans="20:21" x14ac:dyDescent="0.2">
      <c r="T331" s="98"/>
      <c r="U331" s="98"/>
    </row>
    <row r="332" spans="20:21" x14ac:dyDescent="0.2">
      <c r="T332" s="98"/>
      <c r="U332" s="98"/>
    </row>
    <row r="333" spans="20:21" x14ac:dyDescent="0.2">
      <c r="T333" s="98"/>
      <c r="U333" s="98"/>
    </row>
    <row r="334" spans="20:21" x14ac:dyDescent="0.2">
      <c r="T334" s="98"/>
      <c r="U334" s="98"/>
    </row>
    <row r="335" spans="20:21" x14ac:dyDescent="0.2">
      <c r="T335" s="98"/>
      <c r="U335" s="98"/>
    </row>
    <row r="336" spans="20:21" x14ac:dyDescent="0.2">
      <c r="T336" s="98"/>
      <c r="U336" s="98"/>
    </row>
    <row r="337" spans="20:21" x14ac:dyDescent="0.2">
      <c r="T337" s="98"/>
      <c r="U337" s="98"/>
    </row>
    <row r="338" spans="20:21" x14ac:dyDescent="0.2">
      <c r="T338" s="98"/>
      <c r="U338" s="98"/>
    </row>
    <row r="339" spans="20:21" x14ac:dyDescent="0.2">
      <c r="T339" s="98"/>
      <c r="U339" s="98"/>
    </row>
    <row r="340" spans="20:21" x14ac:dyDescent="0.2">
      <c r="T340" s="98"/>
      <c r="U340" s="98"/>
    </row>
    <row r="341" spans="20:21" x14ac:dyDescent="0.2">
      <c r="T341" s="98"/>
      <c r="U341" s="98"/>
    </row>
    <row r="342" spans="20:21" x14ac:dyDescent="0.2">
      <c r="T342" s="98"/>
      <c r="U342" s="98"/>
    </row>
    <row r="343" spans="20:21" x14ac:dyDescent="0.2">
      <c r="T343" s="98"/>
      <c r="U343" s="98"/>
    </row>
    <row r="344" spans="20:21" x14ac:dyDescent="0.2">
      <c r="T344" s="98"/>
      <c r="U344" s="98"/>
    </row>
    <row r="345" spans="20:21" x14ac:dyDescent="0.2">
      <c r="T345" s="98"/>
      <c r="U345" s="98"/>
    </row>
    <row r="346" spans="20:21" x14ac:dyDescent="0.2">
      <c r="T346" s="98"/>
      <c r="U346" s="98"/>
    </row>
    <row r="347" spans="20:21" x14ac:dyDescent="0.2">
      <c r="T347" s="98"/>
      <c r="U347" s="98"/>
    </row>
    <row r="348" spans="20:21" x14ac:dyDescent="0.2">
      <c r="T348" s="98"/>
      <c r="U348" s="98"/>
    </row>
    <row r="349" spans="20:21" x14ac:dyDescent="0.2">
      <c r="T349" s="98"/>
      <c r="U349" s="98"/>
    </row>
    <row r="350" spans="20:21" x14ac:dyDescent="0.2">
      <c r="T350" s="98"/>
      <c r="U350" s="98"/>
    </row>
    <row r="351" spans="20:21" x14ac:dyDescent="0.2">
      <c r="T351" s="98"/>
      <c r="U351" s="98"/>
    </row>
    <row r="352" spans="20:21" x14ac:dyDescent="0.2">
      <c r="T352" s="98"/>
      <c r="U352" s="98"/>
    </row>
    <row r="353" spans="20:21" x14ac:dyDescent="0.2">
      <c r="T353" s="98"/>
      <c r="U353" s="98"/>
    </row>
    <row r="354" spans="20:21" x14ac:dyDescent="0.2">
      <c r="T354" s="98"/>
      <c r="U354" s="98"/>
    </row>
    <row r="355" spans="20:21" x14ac:dyDescent="0.2">
      <c r="T355" s="98"/>
      <c r="U355" s="98"/>
    </row>
    <row r="356" spans="20:21" x14ac:dyDescent="0.2">
      <c r="T356" s="98"/>
      <c r="U356" s="98"/>
    </row>
    <row r="357" spans="20:21" x14ac:dyDescent="0.2">
      <c r="T357" s="98"/>
      <c r="U357" s="98"/>
    </row>
    <row r="358" spans="20:21" x14ac:dyDescent="0.2">
      <c r="T358" s="98"/>
      <c r="U358" s="98"/>
    </row>
    <row r="359" spans="20:21" x14ac:dyDescent="0.2">
      <c r="T359" s="98"/>
      <c r="U359" s="98"/>
    </row>
    <row r="360" spans="20:21" x14ac:dyDescent="0.2">
      <c r="T360" s="98"/>
      <c r="U360" s="98"/>
    </row>
    <row r="361" spans="20:21" x14ac:dyDescent="0.2">
      <c r="T361" s="98"/>
      <c r="U361" s="98"/>
    </row>
    <row r="362" spans="20:21" x14ac:dyDescent="0.2">
      <c r="T362" s="98"/>
      <c r="U362" s="98"/>
    </row>
    <row r="363" spans="20:21" x14ac:dyDescent="0.2">
      <c r="T363" s="98"/>
      <c r="U363" s="98"/>
    </row>
    <row r="364" spans="20:21" x14ac:dyDescent="0.2">
      <c r="T364" s="98"/>
      <c r="U364" s="98"/>
    </row>
    <row r="365" spans="20:21" x14ac:dyDescent="0.2">
      <c r="T365" s="98"/>
      <c r="U365" s="98"/>
    </row>
    <row r="366" spans="20:21" x14ac:dyDescent="0.2">
      <c r="T366" s="98"/>
      <c r="U366" s="98"/>
    </row>
    <row r="367" spans="20:21" x14ac:dyDescent="0.2">
      <c r="T367" s="98"/>
      <c r="U367" s="98"/>
    </row>
    <row r="368" spans="20:21" x14ac:dyDescent="0.2">
      <c r="T368" s="98"/>
      <c r="U368" s="98"/>
    </row>
    <row r="369" spans="20:21" x14ac:dyDescent="0.2">
      <c r="T369" s="98"/>
      <c r="U369" s="98"/>
    </row>
    <row r="370" spans="20:21" x14ac:dyDescent="0.2">
      <c r="T370" s="98"/>
      <c r="U370" s="98"/>
    </row>
    <row r="371" spans="20:21" x14ac:dyDescent="0.2">
      <c r="T371" s="98"/>
      <c r="U371" s="98"/>
    </row>
    <row r="372" spans="20:21" x14ac:dyDescent="0.2">
      <c r="T372" s="98"/>
      <c r="U372" s="98"/>
    </row>
    <row r="373" spans="20:21" x14ac:dyDescent="0.2">
      <c r="T373" s="98"/>
      <c r="U373" s="98"/>
    </row>
    <row r="374" spans="20:21" x14ac:dyDescent="0.2">
      <c r="T374" s="98"/>
      <c r="U374" s="98"/>
    </row>
    <row r="375" spans="20:21" x14ac:dyDescent="0.2">
      <c r="T375" s="98"/>
      <c r="U375" s="98"/>
    </row>
    <row r="376" spans="20:21" x14ac:dyDescent="0.2">
      <c r="T376" s="98"/>
      <c r="U376" s="98"/>
    </row>
    <row r="377" spans="20:21" x14ac:dyDescent="0.2">
      <c r="T377" s="98"/>
      <c r="U377" s="98"/>
    </row>
    <row r="378" spans="20:21" x14ac:dyDescent="0.2">
      <c r="T378" s="98"/>
      <c r="U378" s="98"/>
    </row>
    <row r="379" spans="20:21" x14ac:dyDescent="0.2">
      <c r="T379" s="98"/>
      <c r="U379" s="98"/>
    </row>
    <row r="380" spans="20:21" x14ac:dyDescent="0.2">
      <c r="T380" s="98"/>
      <c r="U380" s="98"/>
    </row>
    <row r="381" spans="20:21" x14ac:dyDescent="0.2">
      <c r="T381" s="98"/>
      <c r="U381" s="98"/>
    </row>
    <row r="382" spans="20:21" x14ac:dyDescent="0.2">
      <c r="T382" s="98"/>
      <c r="U382" s="98"/>
    </row>
    <row r="383" spans="20:21" x14ac:dyDescent="0.2">
      <c r="T383" s="98"/>
      <c r="U383" s="98"/>
    </row>
    <row r="384" spans="20:21" x14ac:dyDescent="0.2">
      <c r="T384" s="98"/>
      <c r="U384" s="98"/>
    </row>
    <row r="385" spans="20:21" x14ac:dyDescent="0.2">
      <c r="T385" s="98"/>
      <c r="U385" s="98"/>
    </row>
    <row r="386" spans="20:21" x14ac:dyDescent="0.2">
      <c r="T386" s="98"/>
      <c r="U386" s="98"/>
    </row>
    <row r="387" spans="20:21" x14ac:dyDescent="0.2">
      <c r="T387" s="98"/>
      <c r="U387" s="98"/>
    </row>
    <row r="388" spans="20:21" x14ac:dyDescent="0.2">
      <c r="T388" s="98"/>
      <c r="U388" s="98"/>
    </row>
    <row r="389" spans="20:21" x14ac:dyDescent="0.2">
      <c r="T389" s="98"/>
      <c r="U389" s="98"/>
    </row>
    <row r="390" spans="20:21" x14ac:dyDescent="0.2">
      <c r="T390" s="98"/>
      <c r="U390" s="98"/>
    </row>
    <row r="391" spans="20:21" x14ac:dyDescent="0.2">
      <c r="T391" s="98"/>
      <c r="U391" s="98"/>
    </row>
    <row r="392" spans="20:21" x14ac:dyDescent="0.2">
      <c r="T392" s="98"/>
      <c r="U392" s="98"/>
    </row>
    <row r="393" spans="20:21" x14ac:dyDescent="0.2">
      <c r="T393" s="98"/>
      <c r="U393" s="98"/>
    </row>
    <row r="394" spans="20:21" x14ac:dyDescent="0.2">
      <c r="T394" s="98"/>
      <c r="U394" s="98"/>
    </row>
    <row r="395" spans="20:21" x14ac:dyDescent="0.2">
      <c r="T395" s="98"/>
      <c r="U395" s="98"/>
    </row>
    <row r="396" spans="20:21" x14ac:dyDescent="0.2">
      <c r="T396" s="98"/>
      <c r="U396" s="98"/>
    </row>
    <row r="397" spans="20:21" x14ac:dyDescent="0.2">
      <c r="T397" s="98"/>
      <c r="U397" s="98"/>
    </row>
    <row r="398" spans="20:21" x14ac:dyDescent="0.2">
      <c r="T398" s="98"/>
      <c r="U398" s="98"/>
    </row>
    <row r="399" spans="20:21" x14ac:dyDescent="0.2">
      <c r="T399" s="98"/>
      <c r="U399" s="98"/>
    </row>
    <row r="400" spans="20:21" x14ac:dyDescent="0.2">
      <c r="T400" s="98"/>
      <c r="U400" s="98"/>
    </row>
    <row r="401" spans="20:21" x14ac:dyDescent="0.2">
      <c r="T401" s="98"/>
      <c r="U401" s="98"/>
    </row>
    <row r="402" spans="20:21" x14ac:dyDescent="0.2">
      <c r="T402" s="98"/>
      <c r="U402" s="98"/>
    </row>
    <row r="403" spans="20:21" x14ac:dyDescent="0.2">
      <c r="T403" s="98"/>
      <c r="U403" s="98"/>
    </row>
    <row r="404" spans="20:21" x14ac:dyDescent="0.2">
      <c r="T404" s="98"/>
      <c r="U404" s="98"/>
    </row>
    <row r="405" spans="20:21" x14ac:dyDescent="0.2">
      <c r="T405" s="98"/>
      <c r="U405" s="98"/>
    </row>
    <row r="406" spans="20:21" x14ac:dyDescent="0.2">
      <c r="T406" s="98"/>
      <c r="U406" s="98"/>
    </row>
    <row r="407" spans="20:21" x14ac:dyDescent="0.2">
      <c r="T407" s="98"/>
      <c r="U407" s="98"/>
    </row>
    <row r="408" spans="20:21" x14ac:dyDescent="0.2">
      <c r="T408" s="98"/>
      <c r="U408" s="98"/>
    </row>
    <row r="409" spans="20:21" x14ac:dyDescent="0.2">
      <c r="T409" s="98"/>
      <c r="U409" s="98"/>
    </row>
    <row r="410" spans="20:21" x14ac:dyDescent="0.2">
      <c r="T410" s="98"/>
      <c r="U410" s="98"/>
    </row>
    <row r="411" spans="20:21" x14ac:dyDescent="0.2">
      <c r="T411" s="98"/>
      <c r="U411" s="98"/>
    </row>
    <row r="412" spans="20:21" x14ac:dyDescent="0.2">
      <c r="T412" s="98"/>
      <c r="U412" s="98"/>
    </row>
    <row r="413" spans="20:21" x14ac:dyDescent="0.2">
      <c r="T413" s="98"/>
      <c r="U413" s="98"/>
    </row>
    <row r="414" spans="20:21" x14ac:dyDescent="0.2">
      <c r="T414" s="98"/>
      <c r="U414" s="98"/>
    </row>
    <row r="415" spans="20:21" x14ac:dyDescent="0.2">
      <c r="T415" s="98"/>
      <c r="U415" s="98"/>
    </row>
    <row r="416" spans="20:21" x14ac:dyDescent="0.2">
      <c r="T416" s="98"/>
      <c r="U416" s="98"/>
    </row>
    <row r="417" spans="20:21" x14ac:dyDescent="0.2">
      <c r="T417" s="98"/>
      <c r="U417" s="98"/>
    </row>
    <row r="418" spans="20:21" x14ac:dyDescent="0.2">
      <c r="T418" s="98"/>
      <c r="U418" s="98"/>
    </row>
    <row r="419" spans="20:21" x14ac:dyDescent="0.2">
      <c r="T419" s="98"/>
      <c r="U419" s="98"/>
    </row>
    <row r="420" spans="20:21" x14ac:dyDescent="0.2">
      <c r="T420" s="98"/>
      <c r="U420" s="98"/>
    </row>
    <row r="421" spans="20:21" x14ac:dyDescent="0.2">
      <c r="T421" s="98"/>
      <c r="U421" s="98"/>
    </row>
    <row r="422" spans="20:21" x14ac:dyDescent="0.2">
      <c r="T422" s="98"/>
      <c r="U422" s="98"/>
    </row>
    <row r="423" spans="20:21" x14ac:dyDescent="0.2">
      <c r="T423" s="98"/>
      <c r="U423" s="98"/>
    </row>
    <row r="424" spans="20:21" x14ac:dyDescent="0.2">
      <c r="T424" s="98"/>
      <c r="U424" s="98"/>
    </row>
    <row r="425" spans="20:21" x14ac:dyDescent="0.2">
      <c r="T425" s="98"/>
      <c r="U425" s="98"/>
    </row>
    <row r="426" spans="20:21" x14ac:dyDescent="0.2">
      <c r="T426" s="98"/>
      <c r="U426" s="98"/>
    </row>
    <row r="427" spans="20:21" x14ac:dyDescent="0.2">
      <c r="T427" s="98"/>
      <c r="U427" s="98"/>
    </row>
    <row r="428" spans="20:21" x14ac:dyDescent="0.2">
      <c r="T428" s="98"/>
      <c r="U428" s="98"/>
    </row>
    <row r="429" spans="20:21" x14ac:dyDescent="0.2">
      <c r="T429" s="98"/>
      <c r="U429" s="98"/>
    </row>
    <row r="430" spans="20:21" x14ac:dyDescent="0.2">
      <c r="T430" s="98"/>
      <c r="U430" s="98"/>
    </row>
    <row r="431" spans="20:21" x14ac:dyDescent="0.2">
      <c r="T431" s="98"/>
      <c r="U431" s="98"/>
    </row>
    <row r="432" spans="20:21" x14ac:dyDescent="0.2">
      <c r="T432" s="98"/>
      <c r="U432" s="98"/>
    </row>
    <row r="433" spans="20:21" x14ac:dyDescent="0.2">
      <c r="T433" s="98"/>
      <c r="U433" s="98"/>
    </row>
    <row r="434" spans="20:21" x14ac:dyDescent="0.2">
      <c r="T434" s="98"/>
      <c r="U434" s="98"/>
    </row>
    <row r="435" spans="20:21" x14ac:dyDescent="0.2">
      <c r="T435" s="98"/>
      <c r="U435" s="98"/>
    </row>
    <row r="436" spans="20:21" x14ac:dyDescent="0.2">
      <c r="T436" s="98"/>
      <c r="U436" s="98"/>
    </row>
    <row r="437" spans="20:21" x14ac:dyDescent="0.2">
      <c r="T437" s="98"/>
      <c r="U437" s="98"/>
    </row>
    <row r="438" spans="20:21" x14ac:dyDescent="0.2">
      <c r="T438" s="98"/>
      <c r="U438" s="98"/>
    </row>
    <row r="439" spans="20:21" x14ac:dyDescent="0.2">
      <c r="T439" s="98"/>
      <c r="U439" s="98"/>
    </row>
    <row r="440" spans="20:21" x14ac:dyDescent="0.2">
      <c r="T440" s="98"/>
      <c r="U440" s="98"/>
    </row>
    <row r="441" spans="20:21" x14ac:dyDescent="0.2">
      <c r="T441" s="98"/>
      <c r="U441" s="98"/>
    </row>
    <row r="442" spans="20:21" x14ac:dyDescent="0.2">
      <c r="T442" s="98"/>
      <c r="U442" s="98"/>
    </row>
    <row r="443" spans="20:21" x14ac:dyDescent="0.2">
      <c r="T443" s="98"/>
      <c r="U443" s="98"/>
    </row>
    <row r="444" spans="20:21" x14ac:dyDescent="0.2">
      <c r="T444" s="98"/>
      <c r="U444" s="98"/>
    </row>
    <row r="445" spans="20:21" x14ac:dyDescent="0.2">
      <c r="T445" s="98"/>
      <c r="U445" s="98"/>
    </row>
    <row r="446" spans="20:21" x14ac:dyDescent="0.2">
      <c r="T446" s="98"/>
      <c r="U446" s="98"/>
    </row>
    <row r="447" spans="20:21" x14ac:dyDescent="0.2">
      <c r="T447" s="98"/>
      <c r="U447" s="98"/>
    </row>
    <row r="448" spans="20:21" x14ac:dyDescent="0.2">
      <c r="T448" s="98"/>
      <c r="U448" s="98"/>
    </row>
    <row r="449" spans="20:21" x14ac:dyDescent="0.2">
      <c r="T449" s="98"/>
      <c r="U449" s="98"/>
    </row>
    <row r="450" spans="20:21" x14ac:dyDescent="0.2">
      <c r="T450" s="98"/>
      <c r="U450" s="98"/>
    </row>
    <row r="451" spans="20:21" x14ac:dyDescent="0.2">
      <c r="T451" s="98"/>
      <c r="U451" s="98"/>
    </row>
    <row r="452" spans="20:21" x14ac:dyDescent="0.2">
      <c r="T452" s="98"/>
      <c r="U452" s="98"/>
    </row>
    <row r="453" spans="20:21" x14ac:dyDescent="0.2">
      <c r="T453" s="98"/>
      <c r="U453" s="98"/>
    </row>
    <row r="454" spans="20:21" x14ac:dyDescent="0.2">
      <c r="T454" s="98"/>
      <c r="U454" s="98"/>
    </row>
    <row r="455" spans="20:21" x14ac:dyDescent="0.2">
      <c r="T455" s="98"/>
      <c r="U455" s="98"/>
    </row>
    <row r="456" spans="20:21" x14ac:dyDescent="0.2">
      <c r="T456" s="98"/>
      <c r="U456" s="98"/>
    </row>
    <row r="457" spans="20:21" x14ac:dyDescent="0.2">
      <c r="T457" s="98"/>
      <c r="U457" s="98"/>
    </row>
    <row r="458" spans="20:21" x14ac:dyDescent="0.2">
      <c r="T458" s="98"/>
      <c r="U458" s="98"/>
    </row>
    <row r="459" spans="20:21" x14ac:dyDescent="0.2">
      <c r="T459" s="98"/>
      <c r="U459" s="98"/>
    </row>
    <row r="460" spans="20:21" x14ac:dyDescent="0.2">
      <c r="T460" s="98"/>
      <c r="U460" s="98"/>
    </row>
    <row r="461" spans="20:21" x14ac:dyDescent="0.2">
      <c r="T461" s="98"/>
      <c r="U461" s="98"/>
    </row>
    <row r="462" spans="20:21" x14ac:dyDescent="0.2">
      <c r="T462" s="98"/>
      <c r="U462" s="98"/>
    </row>
    <row r="463" spans="20:21" x14ac:dyDescent="0.2">
      <c r="T463" s="98"/>
      <c r="U463" s="98"/>
    </row>
    <row r="464" spans="20:21" x14ac:dyDescent="0.2">
      <c r="T464" s="98"/>
      <c r="U464" s="98"/>
    </row>
    <row r="465" spans="20:21" x14ac:dyDescent="0.2">
      <c r="T465" s="98"/>
      <c r="U465" s="98"/>
    </row>
    <row r="466" spans="20:21" x14ac:dyDescent="0.2">
      <c r="T466" s="98"/>
      <c r="U466" s="98"/>
    </row>
    <row r="467" spans="20:21" x14ac:dyDescent="0.2">
      <c r="T467" s="98"/>
      <c r="U467" s="98"/>
    </row>
    <row r="468" spans="20:21" x14ac:dyDescent="0.2">
      <c r="T468" s="98"/>
      <c r="U468" s="98"/>
    </row>
    <row r="469" spans="20:21" x14ac:dyDescent="0.2">
      <c r="T469" s="98"/>
      <c r="U469" s="98"/>
    </row>
    <row r="470" spans="20:21" x14ac:dyDescent="0.2">
      <c r="T470" s="98"/>
      <c r="U470" s="98"/>
    </row>
    <row r="471" spans="20:21" x14ac:dyDescent="0.2">
      <c r="T471" s="98"/>
      <c r="U471" s="98"/>
    </row>
    <row r="472" spans="20:21" x14ac:dyDescent="0.2">
      <c r="T472" s="98"/>
      <c r="U472" s="98"/>
    </row>
    <row r="473" spans="20:21" x14ac:dyDescent="0.2">
      <c r="T473" s="98"/>
      <c r="U473" s="98"/>
    </row>
    <row r="474" spans="20:21" x14ac:dyDescent="0.2">
      <c r="T474" s="98"/>
      <c r="U474" s="98"/>
    </row>
    <row r="475" spans="20:21" x14ac:dyDescent="0.2">
      <c r="T475" s="98"/>
      <c r="U475" s="98"/>
    </row>
    <row r="476" spans="20:21" x14ac:dyDescent="0.2">
      <c r="T476" s="98"/>
      <c r="U476" s="98"/>
    </row>
    <row r="477" spans="20:21" x14ac:dyDescent="0.2">
      <c r="T477" s="98"/>
      <c r="U477" s="98"/>
    </row>
    <row r="478" spans="20:21" x14ac:dyDescent="0.2">
      <c r="T478" s="98"/>
      <c r="U478" s="98"/>
    </row>
    <row r="479" spans="20:21" x14ac:dyDescent="0.2">
      <c r="T479" s="98"/>
      <c r="U479" s="98"/>
    </row>
    <row r="480" spans="20:21" x14ac:dyDescent="0.2">
      <c r="T480" s="98"/>
      <c r="U480" s="98"/>
    </row>
    <row r="481" spans="20:21" x14ac:dyDescent="0.2">
      <c r="T481" s="98"/>
      <c r="U481" s="98"/>
    </row>
    <row r="482" spans="20:21" x14ac:dyDescent="0.2">
      <c r="T482" s="98"/>
      <c r="U482" s="98"/>
    </row>
    <row r="483" spans="20:21" x14ac:dyDescent="0.2">
      <c r="T483" s="98"/>
      <c r="U483" s="98"/>
    </row>
    <row r="484" spans="20:21" x14ac:dyDescent="0.2">
      <c r="T484" s="98"/>
      <c r="U484" s="98"/>
    </row>
    <row r="485" spans="20:21" x14ac:dyDescent="0.2">
      <c r="T485" s="98"/>
      <c r="U485" s="98"/>
    </row>
    <row r="486" spans="20:21" x14ac:dyDescent="0.2">
      <c r="T486" s="98"/>
      <c r="U486" s="98"/>
    </row>
    <row r="487" spans="20:21" x14ac:dyDescent="0.2">
      <c r="T487" s="98"/>
      <c r="U487" s="98"/>
    </row>
    <row r="488" spans="20:21" x14ac:dyDescent="0.2">
      <c r="T488" s="98"/>
      <c r="U488" s="98"/>
    </row>
    <row r="489" spans="20:21" x14ac:dyDescent="0.2">
      <c r="T489" s="98"/>
      <c r="U489" s="98"/>
    </row>
    <row r="490" spans="20:21" x14ac:dyDescent="0.2">
      <c r="T490" s="98"/>
      <c r="U490" s="98"/>
    </row>
    <row r="491" spans="20:21" x14ac:dyDescent="0.2">
      <c r="T491" s="98"/>
      <c r="U491" s="98"/>
    </row>
    <row r="492" spans="20:21" x14ac:dyDescent="0.2">
      <c r="T492" s="98"/>
      <c r="U492" s="98"/>
    </row>
    <row r="493" spans="20:21" x14ac:dyDescent="0.2">
      <c r="T493" s="98"/>
      <c r="U493" s="98"/>
    </row>
    <row r="494" spans="20:21" x14ac:dyDescent="0.2">
      <c r="T494" s="98"/>
      <c r="U494" s="98"/>
    </row>
    <row r="495" spans="20:21" x14ac:dyDescent="0.2">
      <c r="T495" s="98"/>
      <c r="U495" s="98"/>
    </row>
    <row r="496" spans="20:21" x14ac:dyDescent="0.2">
      <c r="T496" s="98"/>
      <c r="U496" s="98"/>
    </row>
    <row r="497" spans="20:21" x14ac:dyDescent="0.2">
      <c r="T497" s="98"/>
      <c r="U497" s="98"/>
    </row>
    <row r="498" spans="20:21" x14ac:dyDescent="0.2">
      <c r="T498" s="98"/>
      <c r="U498" s="98"/>
    </row>
    <row r="499" spans="20:21" x14ac:dyDescent="0.2">
      <c r="T499" s="98"/>
      <c r="U499" s="98"/>
    </row>
    <row r="500" spans="20:21" x14ac:dyDescent="0.2">
      <c r="T500" s="98"/>
      <c r="U500" s="98"/>
    </row>
    <row r="501" spans="20:21" x14ac:dyDescent="0.2">
      <c r="T501" s="98"/>
      <c r="U501" s="98"/>
    </row>
    <row r="502" spans="20:21" x14ac:dyDescent="0.2">
      <c r="T502" s="98"/>
      <c r="U502" s="98"/>
    </row>
    <row r="503" spans="20:21" x14ac:dyDescent="0.2">
      <c r="T503" s="98"/>
      <c r="U503" s="98"/>
    </row>
    <row r="504" spans="20:21" x14ac:dyDescent="0.2">
      <c r="T504" s="98"/>
      <c r="U504" s="98"/>
    </row>
    <row r="505" spans="20:21" x14ac:dyDescent="0.2">
      <c r="T505" s="98"/>
      <c r="U505" s="98"/>
    </row>
    <row r="506" spans="20:21" x14ac:dyDescent="0.2">
      <c r="T506" s="98"/>
      <c r="U506" s="98"/>
    </row>
    <row r="507" spans="20:21" x14ac:dyDescent="0.2">
      <c r="T507" s="98"/>
      <c r="U507" s="98"/>
    </row>
    <row r="508" spans="20:21" x14ac:dyDescent="0.2">
      <c r="T508" s="98"/>
      <c r="U508" s="98"/>
    </row>
    <row r="509" spans="20:21" x14ac:dyDescent="0.2">
      <c r="T509" s="98"/>
      <c r="U509" s="98"/>
    </row>
    <row r="510" spans="20:21" x14ac:dyDescent="0.2">
      <c r="T510" s="98"/>
      <c r="U510" s="98"/>
    </row>
    <row r="511" spans="20:21" x14ac:dyDescent="0.2">
      <c r="T511" s="98"/>
      <c r="U511" s="98"/>
    </row>
    <row r="512" spans="20:21" x14ac:dyDescent="0.2">
      <c r="T512" s="98"/>
      <c r="U512" s="98"/>
    </row>
    <row r="513" spans="20:21" x14ac:dyDescent="0.2">
      <c r="T513" s="98"/>
      <c r="U513" s="98"/>
    </row>
    <row r="514" spans="20:21" x14ac:dyDescent="0.2">
      <c r="T514" s="98"/>
      <c r="U514" s="98"/>
    </row>
    <row r="515" spans="20:21" x14ac:dyDescent="0.2">
      <c r="T515" s="98"/>
      <c r="U515" s="98"/>
    </row>
    <row r="516" spans="20:21" x14ac:dyDescent="0.2">
      <c r="T516" s="98"/>
      <c r="U516" s="98"/>
    </row>
    <row r="517" spans="20:21" x14ac:dyDescent="0.2">
      <c r="T517" s="98"/>
      <c r="U517" s="98"/>
    </row>
    <row r="518" spans="20:21" x14ac:dyDescent="0.2">
      <c r="T518" s="98"/>
      <c r="U518" s="98"/>
    </row>
    <row r="519" spans="20:21" x14ac:dyDescent="0.2">
      <c r="T519" s="98"/>
      <c r="U519" s="98"/>
    </row>
    <row r="520" spans="20:21" x14ac:dyDescent="0.2">
      <c r="T520" s="98"/>
      <c r="U520" s="98"/>
    </row>
    <row r="521" spans="20:21" x14ac:dyDescent="0.2">
      <c r="T521" s="98"/>
      <c r="U521" s="98"/>
    </row>
    <row r="522" spans="20:21" x14ac:dyDescent="0.2">
      <c r="T522" s="98"/>
      <c r="U522" s="98"/>
    </row>
    <row r="523" spans="20:21" x14ac:dyDescent="0.2">
      <c r="T523" s="98"/>
      <c r="U523" s="98"/>
    </row>
    <row r="524" spans="20:21" x14ac:dyDescent="0.2">
      <c r="T524" s="98"/>
      <c r="U524" s="98"/>
    </row>
    <row r="525" spans="20:21" x14ac:dyDescent="0.2">
      <c r="T525" s="98"/>
      <c r="U525" s="98"/>
    </row>
    <row r="526" spans="20:21" x14ac:dyDescent="0.2">
      <c r="T526" s="98"/>
      <c r="U526" s="98"/>
    </row>
    <row r="527" spans="20:21" x14ac:dyDescent="0.2">
      <c r="T527" s="98"/>
      <c r="U527" s="98"/>
    </row>
    <row r="528" spans="20:21" x14ac:dyDescent="0.2">
      <c r="T528" s="98"/>
      <c r="U528" s="98"/>
    </row>
    <row r="529" spans="20:21" x14ac:dyDescent="0.2">
      <c r="T529" s="98"/>
      <c r="U529" s="98"/>
    </row>
    <row r="530" spans="20:21" x14ac:dyDescent="0.2">
      <c r="T530" s="98"/>
      <c r="U530" s="98"/>
    </row>
    <row r="531" spans="20:21" x14ac:dyDescent="0.2">
      <c r="T531" s="98"/>
      <c r="U531" s="98"/>
    </row>
    <row r="532" spans="20:21" x14ac:dyDescent="0.2">
      <c r="T532" s="98"/>
      <c r="U532" s="98"/>
    </row>
    <row r="533" spans="20:21" x14ac:dyDescent="0.2">
      <c r="T533" s="98"/>
      <c r="U533" s="98"/>
    </row>
    <row r="534" spans="20:21" x14ac:dyDescent="0.2">
      <c r="T534" s="98"/>
      <c r="U534" s="98"/>
    </row>
    <row r="535" spans="20:21" x14ac:dyDescent="0.2">
      <c r="T535" s="98"/>
      <c r="U535" s="98"/>
    </row>
    <row r="536" spans="20:21" x14ac:dyDescent="0.2">
      <c r="T536" s="98"/>
      <c r="U536" s="98"/>
    </row>
    <row r="537" spans="20:21" x14ac:dyDescent="0.2">
      <c r="T537" s="98"/>
      <c r="U537" s="98"/>
    </row>
    <row r="538" spans="20:21" x14ac:dyDescent="0.2">
      <c r="T538" s="98"/>
      <c r="U538" s="98"/>
    </row>
    <row r="539" spans="20:21" x14ac:dyDescent="0.2">
      <c r="T539" s="98"/>
      <c r="U539" s="98"/>
    </row>
    <row r="540" spans="20:21" x14ac:dyDescent="0.2">
      <c r="T540" s="98"/>
      <c r="U540" s="98"/>
    </row>
    <row r="541" spans="20:21" x14ac:dyDescent="0.2">
      <c r="T541" s="98"/>
      <c r="U541" s="98"/>
    </row>
    <row r="542" spans="20:21" x14ac:dyDescent="0.2">
      <c r="T542" s="98"/>
      <c r="U542" s="98"/>
    </row>
    <row r="543" spans="20:21" x14ac:dyDescent="0.2">
      <c r="T543" s="98"/>
      <c r="U543" s="98"/>
    </row>
    <row r="544" spans="20:21" x14ac:dyDescent="0.2">
      <c r="T544" s="98"/>
      <c r="U544" s="98"/>
    </row>
    <row r="545" spans="20:21" x14ac:dyDescent="0.2">
      <c r="T545" s="98"/>
      <c r="U545" s="98"/>
    </row>
    <row r="546" spans="20:21" x14ac:dyDescent="0.2">
      <c r="T546" s="98"/>
      <c r="U546" s="98"/>
    </row>
    <row r="547" spans="20:21" x14ac:dyDescent="0.2">
      <c r="T547" s="98"/>
      <c r="U547" s="98"/>
    </row>
    <row r="548" spans="20:21" x14ac:dyDescent="0.2">
      <c r="T548" s="98"/>
      <c r="U548" s="98"/>
    </row>
    <row r="549" spans="20:21" x14ac:dyDescent="0.2">
      <c r="T549" s="98"/>
      <c r="U549" s="98"/>
    </row>
    <row r="550" spans="20:21" x14ac:dyDescent="0.2">
      <c r="T550" s="98"/>
      <c r="U550" s="98"/>
    </row>
    <row r="551" spans="20:21" x14ac:dyDescent="0.2">
      <c r="T551" s="98"/>
      <c r="U551" s="98"/>
    </row>
    <row r="552" spans="20:21" x14ac:dyDescent="0.2">
      <c r="T552" s="98"/>
      <c r="U552" s="98"/>
    </row>
    <row r="553" spans="20:21" x14ac:dyDescent="0.2">
      <c r="T553" s="98"/>
      <c r="U553" s="98"/>
    </row>
    <row r="554" spans="20:21" x14ac:dyDescent="0.2">
      <c r="T554" s="98"/>
      <c r="U554" s="98"/>
    </row>
    <row r="555" spans="20:21" x14ac:dyDescent="0.2">
      <c r="T555" s="98"/>
      <c r="U555" s="98"/>
    </row>
    <row r="556" spans="20:21" x14ac:dyDescent="0.2">
      <c r="T556" s="98"/>
      <c r="U556" s="98"/>
    </row>
    <row r="557" spans="20:21" x14ac:dyDescent="0.2">
      <c r="T557" s="98"/>
      <c r="U557" s="98"/>
    </row>
    <row r="558" spans="20:21" x14ac:dyDescent="0.2">
      <c r="T558" s="98"/>
      <c r="U558" s="98"/>
    </row>
    <row r="559" spans="20:21" x14ac:dyDescent="0.2">
      <c r="T559" s="98"/>
      <c r="U559" s="98"/>
    </row>
    <row r="560" spans="20:21" x14ac:dyDescent="0.2">
      <c r="T560" s="98"/>
      <c r="U560" s="98"/>
    </row>
    <row r="561" spans="20:21" x14ac:dyDescent="0.2">
      <c r="T561" s="98"/>
      <c r="U561" s="98"/>
    </row>
    <row r="562" spans="20:21" x14ac:dyDescent="0.2">
      <c r="T562" s="98"/>
      <c r="U562" s="98"/>
    </row>
    <row r="563" spans="20:21" x14ac:dyDescent="0.2">
      <c r="T563" s="98"/>
      <c r="U563" s="98"/>
    </row>
    <row r="564" spans="20:21" x14ac:dyDescent="0.2">
      <c r="T564" s="98"/>
      <c r="U564" s="98"/>
    </row>
    <row r="565" spans="20:21" x14ac:dyDescent="0.2">
      <c r="T565" s="98"/>
      <c r="U565" s="98"/>
    </row>
    <row r="566" spans="20:21" x14ac:dyDescent="0.2">
      <c r="T566" s="98"/>
      <c r="U566" s="98"/>
    </row>
    <row r="567" spans="20:21" x14ac:dyDescent="0.2">
      <c r="T567" s="98"/>
      <c r="U567" s="98"/>
    </row>
    <row r="568" spans="20:21" x14ac:dyDescent="0.2">
      <c r="T568" s="98"/>
      <c r="U568" s="98"/>
    </row>
    <row r="569" spans="20:21" x14ac:dyDescent="0.2">
      <c r="T569" s="98"/>
      <c r="U569" s="98"/>
    </row>
    <row r="570" spans="20:21" x14ac:dyDescent="0.2">
      <c r="T570" s="98"/>
      <c r="U570" s="98"/>
    </row>
    <row r="571" spans="20:21" x14ac:dyDescent="0.2">
      <c r="T571" s="98"/>
      <c r="U571" s="98"/>
    </row>
    <row r="572" spans="20:21" x14ac:dyDescent="0.2">
      <c r="T572" s="98"/>
      <c r="U572" s="98"/>
    </row>
    <row r="573" spans="20:21" x14ac:dyDescent="0.2">
      <c r="T573" s="98"/>
      <c r="U573" s="98"/>
    </row>
    <row r="574" spans="20:21" x14ac:dyDescent="0.2">
      <c r="T574" s="98"/>
      <c r="U574" s="98"/>
    </row>
    <row r="575" spans="20:21" x14ac:dyDescent="0.2">
      <c r="T575" s="98"/>
      <c r="U575" s="98"/>
    </row>
    <row r="576" spans="20:21" x14ac:dyDescent="0.2">
      <c r="T576" s="98"/>
      <c r="U576" s="98"/>
    </row>
    <row r="577" spans="20:21" x14ac:dyDescent="0.2">
      <c r="T577" s="98"/>
      <c r="U577" s="98"/>
    </row>
    <row r="578" spans="20:21" x14ac:dyDescent="0.2">
      <c r="T578" s="98"/>
      <c r="U578" s="98"/>
    </row>
    <row r="579" spans="20:21" x14ac:dyDescent="0.2">
      <c r="T579" s="98"/>
      <c r="U579" s="98"/>
    </row>
    <row r="580" spans="20:21" x14ac:dyDescent="0.2">
      <c r="T580" s="98"/>
      <c r="U580" s="98"/>
    </row>
    <row r="581" spans="20:21" x14ac:dyDescent="0.2">
      <c r="T581" s="98"/>
      <c r="U581" s="98"/>
    </row>
    <row r="582" spans="20:21" x14ac:dyDescent="0.2">
      <c r="T582" s="98"/>
      <c r="U582" s="98"/>
    </row>
    <row r="583" spans="20:21" x14ac:dyDescent="0.2">
      <c r="T583" s="98"/>
      <c r="U583" s="98"/>
    </row>
    <row r="584" spans="20:21" x14ac:dyDescent="0.2">
      <c r="T584" s="98"/>
      <c r="U584" s="98"/>
    </row>
    <row r="585" spans="20:21" x14ac:dyDescent="0.2">
      <c r="T585" s="98"/>
      <c r="U585" s="98"/>
    </row>
    <row r="586" spans="20:21" x14ac:dyDescent="0.2">
      <c r="T586" s="98"/>
      <c r="U586" s="98"/>
    </row>
    <row r="587" spans="20:21" x14ac:dyDescent="0.2">
      <c r="T587" s="98"/>
      <c r="U587" s="98"/>
    </row>
    <row r="588" spans="20:21" x14ac:dyDescent="0.2">
      <c r="T588" s="98"/>
      <c r="U588" s="98"/>
    </row>
    <row r="589" spans="20:21" x14ac:dyDescent="0.2">
      <c r="T589" s="98"/>
      <c r="U589" s="98"/>
    </row>
    <row r="590" spans="20:21" x14ac:dyDescent="0.2">
      <c r="T590" s="98"/>
      <c r="U590" s="98"/>
    </row>
    <row r="591" spans="20:21" x14ac:dyDescent="0.2">
      <c r="T591" s="98"/>
      <c r="U591" s="98"/>
    </row>
    <row r="592" spans="20:21" x14ac:dyDescent="0.2">
      <c r="T592" s="98"/>
      <c r="U592" s="98"/>
    </row>
    <row r="593" spans="20:21" x14ac:dyDescent="0.2">
      <c r="T593" s="98"/>
      <c r="U593" s="98"/>
    </row>
    <row r="594" spans="20:21" x14ac:dyDescent="0.2">
      <c r="T594" s="98"/>
      <c r="U594" s="98"/>
    </row>
    <row r="595" spans="20:21" x14ac:dyDescent="0.2">
      <c r="T595" s="98"/>
      <c r="U595" s="98"/>
    </row>
    <row r="596" spans="20:21" x14ac:dyDescent="0.2">
      <c r="T596" s="98"/>
      <c r="U596" s="98"/>
    </row>
    <row r="597" spans="20:21" x14ac:dyDescent="0.2">
      <c r="T597" s="98"/>
      <c r="U597" s="98"/>
    </row>
    <row r="598" spans="20:21" x14ac:dyDescent="0.2">
      <c r="T598" s="98"/>
      <c r="U598" s="98"/>
    </row>
    <row r="599" spans="20:21" x14ac:dyDescent="0.2">
      <c r="T599" s="98"/>
      <c r="U599" s="98"/>
    </row>
    <row r="600" spans="20:21" x14ac:dyDescent="0.2">
      <c r="T600" s="98"/>
      <c r="U600" s="98"/>
    </row>
    <row r="601" spans="20:21" x14ac:dyDescent="0.2">
      <c r="T601" s="98"/>
      <c r="U601" s="98"/>
    </row>
    <row r="602" spans="20:21" x14ac:dyDescent="0.2">
      <c r="T602" s="98"/>
      <c r="U602" s="98"/>
    </row>
    <row r="603" spans="20:21" x14ac:dyDescent="0.2">
      <c r="T603" s="98"/>
      <c r="U603" s="98"/>
    </row>
    <row r="604" spans="20:21" x14ac:dyDescent="0.2">
      <c r="T604" s="98"/>
      <c r="U604" s="98"/>
    </row>
    <row r="605" spans="20:21" x14ac:dyDescent="0.2">
      <c r="T605" s="98"/>
      <c r="U605" s="98"/>
    </row>
    <row r="606" spans="20:21" x14ac:dyDescent="0.2">
      <c r="T606" s="98"/>
      <c r="U606" s="98"/>
    </row>
    <row r="607" spans="20:21" x14ac:dyDescent="0.2">
      <c r="T607" s="98"/>
      <c r="U607" s="98"/>
    </row>
    <row r="608" spans="20:21" x14ac:dyDescent="0.2">
      <c r="T608" s="98"/>
      <c r="U608" s="98"/>
    </row>
    <row r="609" spans="20:21" x14ac:dyDescent="0.2">
      <c r="T609" s="98"/>
      <c r="U609" s="98"/>
    </row>
    <row r="610" spans="20:21" x14ac:dyDescent="0.2">
      <c r="T610" s="98"/>
      <c r="U610" s="98"/>
    </row>
    <row r="611" spans="20:21" x14ac:dyDescent="0.2">
      <c r="T611" s="98"/>
      <c r="U611" s="98"/>
    </row>
    <row r="612" spans="20:21" x14ac:dyDescent="0.2">
      <c r="T612" s="98"/>
      <c r="U612" s="98"/>
    </row>
    <row r="613" spans="20:21" x14ac:dyDescent="0.2">
      <c r="T613" s="98"/>
      <c r="U613" s="98"/>
    </row>
    <row r="614" spans="20:21" x14ac:dyDescent="0.2">
      <c r="T614" s="98"/>
      <c r="U614" s="98"/>
    </row>
    <row r="615" spans="20:21" x14ac:dyDescent="0.2">
      <c r="T615" s="98"/>
      <c r="U615" s="98"/>
    </row>
    <row r="616" spans="20:21" x14ac:dyDescent="0.2">
      <c r="T616" s="98"/>
      <c r="U616" s="98"/>
    </row>
    <row r="617" spans="20:21" x14ac:dyDescent="0.2">
      <c r="T617" s="98"/>
      <c r="U617" s="98"/>
    </row>
    <row r="618" spans="20:21" x14ac:dyDescent="0.2">
      <c r="T618" s="98"/>
      <c r="U618" s="98"/>
    </row>
    <row r="619" spans="20:21" x14ac:dyDescent="0.2">
      <c r="T619" s="98"/>
      <c r="U619" s="98"/>
    </row>
    <row r="620" spans="20:21" x14ac:dyDescent="0.2">
      <c r="T620" s="98"/>
      <c r="U620" s="98"/>
    </row>
    <row r="621" spans="20:21" x14ac:dyDescent="0.2">
      <c r="T621" s="98"/>
      <c r="U621" s="98"/>
    </row>
    <row r="622" spans="20:21" x14ac:dyDescent="0.2">
      <c r="T622" s="98"/>
      <c r="U622" s="98"/>
    </row>
    <row r="623" spans="20:21" x14ac:dyDescent="0.2">
      <c r="T623" s="98"/>
      <c r="U623" s="98"/>
    </row>
    <row r="624" spans="20:21" x14ac:dyDescent="0.2">
      <c r="T624" s="98"/>
      <c r="U624" s="98"/>
    </row>
    <row r="625" spans="20:21" x14ac:dyDescent="0.2">
      <c r="T625" s="98"/>
      <c r="U625" s="98"/>
    </row>
    <row r="626" spans="20:21" x14ac:dyDescent="0.2">
      <c r="T626" s="98"/>
      <c r="U626" s="98"/>
    </row>
    <row r="627" spans="20:21" x14ac:dyDescent="0.2">
      <c r="T627" s="98"/>
      <c r="U627" s="98"/>
    </row>
    <row r="628" spans="20:21" x14ac:dyDescent="0.2">
      <c r="T628" s="98"/>
      <c r="U628" s="98"/>
    </row>
    <row r="629" spans="20:21" x14ac:dyDescent="0.2">
      <c r="T629" s="98"/>
      <c r="U629" s="98"/>
    </row>
    <row r="630" spans="20:21" x14ac:dyDescent="0.2">
      <c r="T630" s="98"/>
      <c r="U630" s="98"/>
    </row>
    <row r="631" spans="20:21" x14ac:dyDescent="0.2">
      <c r="T631" s="98"/>
      <c r="U631" s="98"/>
    </row>
    <row r="632" spans="20:21" x14ac:dyDescent="0.2">
      <c r="T632" s="98"/>
      <c r="U632" s="98"/>
    </row>
    <row r="633" spans="20:21" x14ac:dyDescent="0.2">
      <c r="T633" s="98"/>
      <c r="U633" s="98"/>
    </row>
    <row r="634" spans="20:21" x14ac:dyDescent="0.2">
      <c r="T634" s="98"/>
      <c r="U634" s="98"/>
    </row>
    <row r="635" spans="20:21" x14ac:dyDescent="0.2">
      <c r="T635" s="98"/>
      <c r="U635" s="98"/>
    </row>
    <row r="636" spans="20:21" x14ac:dyDescent="0.2">
      <c r="T636" s="98"/>
      <c r="U636" s="98"/>
    </row>
    <row r="637" spans="20:21" x14ac:dyDescent="0.2">
      <c r="T637" s="98"/>
      <c r="U637" s="98"/>
    </row>
    <row r="638" spans="20:21" x14ac:dyDescent="0.2">
      <c r="T638" s="98"/>
      <c r="U638" s="98"/>
    </row>
    <row r="639" spans="20:21" x14ac:dyDescent="0.2">
      <c r="T639" s="98"/>
      <c r="U639" s="98"/>
    </row>
    <row r="640" spans="20:21" x14ac:dyDescent="0.2">
      <c r="T640" s="98"/>
      <c r="U640" s="98"/>
    </row>
    <row r="641" spans="20:21" x14ac:dyDescent="0.2">
      <c r="T641" s="98"/>
      <c r="U641" s="98"/>
    </row>
    <row r="642" spans="20:21" x14ac:dyDescent="0.2">
      <c r="T642" s="98"/>
      <c r="U642" s="98"/>
    </row>
    <row r="643" spans="20:21" x14ac:dyDescent="0.2">
      <c r="T643" s="98"/>
      <c r="U643" s="98"/>
    </row>
    <row r="644" spans="20:21" x14ac:dyDescent="0.2">
      <c r="T644" s="98"/>
      <c r="U644" s="98"/>
    </row>
    <row r="645" spans="20:21" x14ac:dyDescent="0.2">
      <c r="T645" s="98"/>
      <c r="U645" s="98"/>
    </row>
    <row r="646" spans="20:21" x14ac:dyDescent="0.2">
      <c r="T646" s="98"/>
      <c r="U646" s="98"/>
    </row>
    <row r="647" spans="20:21" x14ac:dyDescent="0.2">
      <c r="T647" s="98"/>
      <c r="U647" s="98"/>
    </row>
    <row r="648" spans="20:21" x14ac:dyDescent="0.2">
      <c r="T648" s="98"/>
      <c r="U648" s="98"/>
    </row>
    <row r="649" spans="20:21" x14ac:dyDescent="0.2">
      <c r="T649" s="98"/>
      <c r="U649" s="98"/>
    </row>
    <row r="650" spans="20:21" x14ac:dyDescent="0.2">
      <c r="T650" s="98"/>
      <c r="U650" s="98"/>
    </row>
    <row r="651" spans="20:21" x14ac:dyDescent="0.2">
      <c r="T651" s="98"/>
      <c r="U651" s="98"/>
    </row>
    <row r="652" spans="20:21" x14ac:dyDescent="0.2">
      <c r="T652" s="98"/>
      <c r="U652" s="98"/>
    </row>
    <row r="653" spans="20:21" x14ac:dyDescent="0.2">
      <c r="T653" s="98"/>
      <c r="U653" s="98"/>
    </row>
    <row r="654" spans="20:21" x14ac:dyDescent="0.2">
      <c r="T654" s="98"/>
      <c r="U654" s="98"/>
    </row>
    <row r="655" spans="20:21" x14ac:dyDescent="0.2">
      <c r="T655" s="98"/>
      <c r="U655" s="98"/>
    </row>
    <row r="656" spans="20:21" x14ac:dyDescent="0.2">
      <c r="T656" s="98"/>
      <c r="U656" s="98"/>
    </row>
    <row r="657" spans="20:21" x14ac:dyDescent="0.2">
      <c r="T657" s="98"/>
      <c r="U657" s="98"/>
    </row>
    <row r="658" spans="20:21" x14ac:dyDescent="0.2">
      <c r="T658" s="98"/>
      <c r="U658" s="98"/>
    </row>
    <row r="659" spans="20:21" x14ac:dyDescent="0.2">
      <c r="T659" s="98"/>
      <c r="U659" s="98"/>
    </row>
    <row r="660" spans="20:21" x14ac:dyDescent="0.2">
      <c r="T660" s="98"/>
      <c r="U660" s="98"/>
    </row>
    <row r="661" spans="20:21" x14ac:dyDescent="0.2">
      <c r="T661" s="98"/>
      <c r="U661" s="98"/>
    </row>
    <row r="662" spans="20:21" x14ac:dyDescent="0.2">
      <c r="T662" s="98"/>
      <c r="U662" s="98"/>
    </row>
    <row r="663" spans="20:21" x14ac:dyDescent="0.2">
      <c r="T663" s="98"/>
      <c r="U663" s="98"/>
    </row>
    <row r="664" spans="20:21" x14ac:dyDescent="0.2">
      <c r="T664" s="98"/>
      <c r="U664" s="98"/>
    </row>
    <row r="665" spans="20:21" x14ac:dyDescent="0.2">
      <c r="T665" s="98"/>
      <c r="U665" s="98"/>
    </row>
    <row r="666" spans="20:21" x14ac:dyDescent="0.2">
      <c r="T666" s="98"/>
      <c r="U666" s="98"/>
    </row>
    <row r="667" spans="20:21" x14ac:dyDescent="0.2">
      <c r="T667" s="98"/>
      <c r="U667" s="98"/>
    </row>
    <row r="668" spans="20:21" x14ac:dyDescent="0.2">
      <c r="T668" s="98"/>
      <c r="U668" s="98"/>
    </row>
    <row r="669" spans="20:21" x14ac:dyDescent="0.2">
      <c r="T669" s="98"/>
      <c r="U669" s="98"/>
    </row>
    <row r="670" spans="20:21" x14ac:dyDescent="0.2">
      <c r="T670" s="98"/>
      <c r="U670" s="98"/>
    </row>
    <row r="671" spans="20:21" x14ac:dyDescent="0.2">
      <c r="T671" s="98"/>
      <c r="U671" s="98"/>
    </row>
    <row r="672" spans="20:21" x14ac:dyDescent="0.2">
      <c r="T672" s="98"/>
      <c r="U672" s="98"/>
    </row>
    <row r="673" spans="20:21" x14ac:dyDescent="0.2">
      <c r="T673" s="98"/>
      <c r="U673" s="98"/>
    </row>
    <row r="674" spans="20:21" x14ac:dyDescent="0.2">
      <c r="T674" s="98"/>
      <c r="U674" s="98"/>
    </row>
    <row r="675" spans="20:21" x14ac:dyDescent="0.2">
      <c r="T675" s="98"/>
      <c r="U675" s="98"/>
    </row>
    <row r="676" spans="20:21" x14ac:dyDescent="0.2">
      <c r="T676" s="98"/>
      <c r="U676" s="98"/>
    </row>
    <row r="677" spans="20:21" x14ac:dyDescent="0.2">
      <c r="T677" s="98"/>
      <c r="U677" s="98"/>
    </row>
    <row r="678" spans="20:21" x14ac:dyDescent="0.2">
      <c r="T678" s="98"/>
      <c r="U678" s="98"/>
    </row>
    <row r="679" spans="20:21" x14ac:dyDescent="0.2">
      <c r="T679" s="98"/>
      <c r="U679" s="98"/>
    </row>
    <row r="680" spans="20:21" x14ac:dyDescent="0.2">
      <c r="T680" s="98"/>
      <c r="U680" s="98"/>
    </row>
    <row r="681" spans="20:21" x14ac:dyDescent="0.2">
      <c r="T681" s="98"/>
      <c r="U681" s="98"/>
    </row>
    <row r="682" spans="20:21" x14ac:dyDescent="0.2">
      <c r="T682" s="98"/>
      <c r="U682" s="98"/>
    </row>
    <row r="683" spans="20:21" x14ac:dyDescent="0.2">
      <c r="T683" s="98"/>
      <c r="U683" s="98"/>
    </row>
    <row r="684" spans="20:21" x14ac:dyDescent="0.2">
      <c r="T684" s="98"/>
      <c r="U684" s="98"/>
    </row>
    <row r="685" spans="20:21" x14ac:dyDescent="0.2">
      <c r="T685" s="98"/>
      <c r="U685" s="98"/>
    </row>
    <row r="686" spans="20:21" x14ac:dyDescent="0.2">
      <c r="T686" s="98"/>
      <c r="U686" s="98"/>
    </row>
    <row r="687" spans="20:21" x14ac:dyDescent="0.2">
      <c r="T687" s="98"/>
      <c r="U687" s="98"/>
    </row>
    <row r="688" spans="20:21" x14ac:dyDescent="0.2">
      <c r="T688" s="98"/>
      <c r="U688" s="98"/>
    </row>
    <row r="689" spans="20:21" x14ac:dyDescent="0.2">
      <c r="T689" s="98"/>
      <c r="U689" s="98"/>
    </row>
    <row r="690" spans="20:21" x14ac:dyDescent="0.2">
      <c r="T690" s="98"/>
      <c r="U690" s="98"/>
    </row>
    <row r="691" spans="20:21" x14ac:dyDescent="0.2">
      <c r="T691" s="98"/>
      <c r="U691" s="98"/>
    </row>
    <row r="692" spans="20:21" x14ac:dyDescent="0.2">
      <c r="T692" s="98"/>
      <c r="U692" s="98"/>
    </row>
    <row r="693" spans="20:21" x14ac:dyDescent="0.2">
      <c r="T693" s="98"/>
      <c r="U693" s="98"/>
    </row>
    <row r="694" spans="20:21" x14ac:dyDescent="0.2">
      <c r="T694" s="98"/>
      <c r="U694" s="98"/>
    </row>
    <row r="695" spans="20:21" x14ac:dyDescent="0.2">
      <c r="T695" s="98"/>
      <c r="U695" s="98"/>
    </row>
    <row r="696" spans="20:21" x14ac:dyDescent="0.2">
      <c r="T696" s="98"/>
      <c r="U696" s="98"/>
    </row>
    <row r="697" spans="20:21" x14ac:dyDescent="0.2">
      <c r="T697" s="98"/>
      <c r="U697" s="98"/>
    </row>
    <row r="698" spans="20:21" x14ac:dyDescent="0.2">
      <c r="T698" s="98"/>
      <c r="U698" s="98"/>
    </row>
    <row r="699" spans="20:21" x14ac:dyDescent="0.2">
      <c r="T699" s="98"/>
      <c r="U699" s="98"/>
    </row>
    <row r="700" spans="20:21" x14ac:dyDescent="0.2">
      <c r="T700" s="98"/>
      <c r="U700" s="98"/>
    </row>
    <row r="701" spans="20:21" x14ac:dyDescent="0.2">
      <c r="T701" s="98"/>
      <c r="U701" s="98"/>
    </row>
    <row r="702" spans="20:21" x14ac:dyDescent="0.2">
      <c r="T702" s="98"/>
      <c r="U702" s="98"/>
    </row>
    <row r="703" spans="20:21" x14ac:dyDescent="0.2">
      <c r="T703" s="98"/>
      <c r="U703" s="98"/>
    </row>
    <row r="704" spans="20:21" x14ac:dyDescent="0.2">
      <c r="T704" s="98"/>
      <c r="U704" s="98"/>
    </row>
    <row r="705" spans="20:21" x14ac:dyDescent="0.2">
      <c r="T705" s="98"/>
      <c r="U705" s="98"/>
    </row>
    <row r="706" spans="20:21" x14ac:dyDescent="0.2">
      <c r="T706" s="98"/>
      <c r="U706" s="98"/>
    </row>
    <row r="707" spans="20:21" x14ac:dyDescent="0.2">
      <c r="T707" s="98"/>
      <c r="U707" s="98"/>
    </row>
    <row r="708" spans="20:21" x14ac:dyDescent="0.2">
      <c r="T708" s="98"/>
      <c r="U708" s="98"/>
    </row>
    <row r="709" spans="20:21" x14ac:dyDescent="0.2">
      <c r="T709" s="98"/>
      <c r="U709" s="98"/>
    </row>
    <row r="710" spans="20:21" x14ac:dyDescent="0.2">
      <c r="T710" s="98"/>
      <c r="U710" s="98"/>
    </row>
    <row r="711" spans="20:21" x14ac:dyDescent="0.2">
      <c r="T711" s="98"/>
      <c r="U711" s="98"/>
    </row>
    <row r="712" spans="20:21" x14ac:dyDescent="0.2">
      <c r="T712" s="98"/>
      <c r="U712" s="98"/>
    </row>
    <row r="713" spans="20:21" x14ac:dyDescent="0.2">
      <c r="T713" s="98"/>
      <c r="U713" s="98"/>
    </row>
    <row r="714" spans="20:21" x14ac:dyDescent="0.2">
      <c r="T714" s="98"/>
      <c r="U714" s="98"/>
    </row>
    <row r="715" spans="20:21" x14ac:dyDescent="0.2">
      <c r="T715" s="98"/>
      <c r="U715" s="98"/>
    </row>
    <row r="716" spans="20:21" x14ac:dyDescent="0.2">
      <c r="T716" s="98"/>
      <c r="U716" s="98"/>
    </row>
    <row r="717" spans="20:21" x14ac:dyDescent="0.2">
      <c r="T717" s="98"/>
      <c r="U717" s="98"/>
    </row>
    <row r="718" spans="20:21" x14ac:dyDescent="0.2">
      <c r="T718" s="98"/>
      <c r="U718" s="98"/>
    </row>
    <row r="719" spans="20:21" x14ac:dyDescent="0.2">
      <c r="T719" s="98"/>
      <c r="U719" s="98"/>
    </row>
    <row r="720" spans="20:21" x14ac:dyDescent="0.2">
      <c r="T720" s="98"/>
      <c r="U720" s="98"/>
    </row>
    <row r="721" spans="20:21" x14ac:dyDescent="0.2">
      <c r="T721" s="98"/>
      <c r="U721" s="98"/>
    </row>
    <row r="722" spans="20:21" x14ac:dyDescent="0.2">
      <c r="T722" s="98"/>
      <c r="U722" s="98"/>
    </row>
    <row r="723" spans="20:21" x14ac:dyDescent="0.2">
      <c r="T723" s="98"/>
      <c r="U723" s="98"/>
    </row>
    <row r="724" spans="20:21" x14ac:dyDescent="0.2">
      <c r="T724" s="98"/>
      <c r="U724" s="98"/>
    </row>
    <row r="725" spans="20:21" x14ac:dyDescent="0.2">
      <c r="T725" s="98"/>
      <c r="U725" s="98"/>
    </row>
    <row r="726" spans="20:21" x14ac:dyDescent="0.2">
      <c r="T726" s="98"/>
      <c r="U726" s="98"/>
    </row>
    <row r="727" spans="20:21" x14ac:dyDescent="0.2">
      <c r="T727" s="98"/>
      <c r="U727" s="98"/>
    </row>
    <row r="728" spans="20:21" x14ac:dyDescent="0.2">
      <c r="T728" s="98"/>
      <c r="U728" s="98"/>
    </row>
    <row r="729" spans="20:21" x14ac:dyDescent="0.2">
      <c r="T729" s="98"/>
      <c r="U729" s="98"/>
    </row>
    <row r="730" spans="20:21" x14ac:dyDescent="0.2">
      <c r="T730" s="98"/>
      <c r="U730" s="98"/>
    </row>
    <row r="731" spans="20:21" x14ac:dyDescent="0.2">
      <c r="T731" s="98"/>
      <c r="U731" s="98"/>
    </row>
    <row r="732" spans="20:21" x14ac:dyDescent="0.2">
      <c r="T732" s="98"/>
      <c r="U732" s="98"/>
    </row>
    <row r="733" spans="20:21" x14ac:dyDescent="0.2">
      <c r="T733" s="98"/>
      <c r="U733" s="98"/>
    </row>
    <row r="734" spans="20:21" x14ac:dyDescent="0.2">
      <c r="T734" s="98"/>
      <c r="U734" s="98"/>
    </row>
    <row r="735" spans="20:21" x14ac:dyDescent="0.2">
      <c r="T735" s="98"/>
      <c r="U735" s="98"/>
    </row>
    <row r="736" spans="20:21" x14ac:dyDescent="0.2">
      <c r="T736" s="98"/>
      <c r="U736" s="98"/>
    </row>
    <row r="737" spans="20:21" x14ac:dyDescent="0.2">
      <c r="T737" s="98"/>
      <c r="U737" s="98"/>
    </row>
    <row r="738" spans="20:21" x14ac:dyDescent="0.2">
      <c r="T738" s="98"/>
      <c r="U738" s="98"/>
    </row>
    <row r="739" spans="20:21" x14ac:dyDescent="0.2">
      <c r="T739" s="98"/>
      <c r="U739" s="98"/>
    </row>
    <row r="740" spans="20:21" x14ac:dyDescent="0.2">
      <c r="T740" s="98"/>
      <c r="U740" s="98"/>
    </row>
    <row r="741" spans="20:21" x14ac:dyDescent="0.2">
      <c r="T741" s="98"/>
      <c r="U741" s="98"/>
    </row>
    <row r="742" spans="20:21" x14ac:dyDescent="0.2">
      <c r="T742" s="98"/>
      <c r="U742" s="98"/>
    </row>
    <row r="743" spans="20:21" x14ac:dyDescent="0.2">
      <c r="T743" s="98"/>
      <c r="U743" s="98"/>
    </row>
    <row r="744" spans="20:21" x14ac:dyDescent="0.2">
      <c r="T744" s="98"/>
      <c r="U744" s="98"/>
    </row>
    <row r="745" spans="20:21" x14ac:dyDescent="0.2">
      <c r="T745" s="98"/>
      <c r="U745" s="98"/>
    </row>
    <row r="746" spans="20:21" x14ac:dyDescent="0.2">
      <c r="T746" s="98"/>
      <c r="U746" s="98"/>
    </row>
    <row r="747" spans="20:21" x14ac:dyDescent="0.2">
      <c r="T747" s="98"/>
      <c r="U747" s="98"/>
    </row>
    <row r="748" spans="20:21" x14ac:dyDescent="0.2">
      <c r="T748" s="98"/>
      <c r="U748" s="98"/>
    </row>
    <row r="749" spans="20:21" x14ac:dyDescent="0.2">
      <c r="T749" s="98"/>
      <c r="U749" s="98"/>
    </row>
    <row r="750" spans="20:21" x14ac:dyDescent="0.2">
      <c r="T750" s="98"/>
      <c r="U750" s="98"/>
    </row>
    <row r="751" spans="20:21" x14ac:dyDescent="0.2">
      <c r="T751" s="98"/>
      <c r="U751" s="98"/>
    </row>
    <row r="752" spans="20:21" x14ac:dyDescent="0.2">
      <c r="T752" s="98"/>
      <c r="U752" s="98"/>
    </row>
    <row r="753" spans="20:21" x14ac:dyDescent="0.2">
      <c r="T753" s="98"/>
      <c r="U753" s="98"/>
    </row>
    <row r="754" spans="20:21" x14ac:dyDescent="0.2">
      <c r="T754" s="98"/>
      <c r="U754" s="98"/>
    </row>
    <row r="755" spans="20:21" x14ac:dyDescent="0.2">
      <c r="T755" s="98"/>
      <c r="U755" s="98"/>
    </row>
    <row r="756" spans="20:21" x14ac:dyDescent="0.2">
      <c r="T756" s="98"/>
      <c r="U756" s="98"/>
    </row>
    <row r="757" spans="20:21" x14ac:dyDescent="0.2">
      <c r="T757" s="98"/>
      <c r="U757" s="98"/>
    </row>
    <row r="758" spans="20:21" x14ac:dyDescent="0.2">
      <c r="T758" s="98"/>
      <c r="U758" s="98"/>
    </row>
    <row r="759" spans="20:21" x14ac:dyDescent="0.2">
      <c r="T759" s="98"/>
      <c r="U759" s="98"/>
    </row>
    <row r="760" spans="20:21" x14ac:dyDescent="0.2">
      <c r="T760" s="98"/>
      <c r="U760" s="98"/>
    </row>
    <row r="761" spans="20:21" x14ac:dyDescent="0.2">
      <c r="T761" s="98"/>
      <c r="U761" s="98"/>
    </row>
    <row r="762" spans="20:21" x14ac:dyDescent="0.2">
      <c r="T762" s="98"/>
      <c r="U762" s="98"/>
    </row>
    <row r="763" spans="20:21" x14ac:dyDescent="0.2">
      <c r="T763" s="98"/>
      <c r="U763" s="98"/>
    </row>
    <row r="764" spans="20:21" x14ac:dyDescent="0.2">
      <c r="T764" s="98"/>
      <c r="U764" s="98"/>
    </row>
    <row r="765" spans="20:21" x14ac:dyDescent="0.2">
      <c r="T765" s="98"/>
      <c r="U765" s="98"/>
    </row>
    <row r="766" spans="20:21" x14ac:dyDescent="0.2">
      <c r="T766" s="98"/>
      <c r="U766" s="98"/>
    </row>
    <row r="767" spans="20:21" x14ac:dyDescent="0.2">
      <c r="T767" s="98"/>
      <c r="U767" s="98"/>
    </row>
    <row r="768" spans="20:21" x14ac:dyDescent="0.2">
      <c r="T768" s="98"/>
      <c r="U768" s="98"/>
    </row>
    <row r="769" spans="20:21" x14ac:dyDescent="0.2">
      <c r="T769" s="98"/>
      <c r="U769" s="98"/>
    </row>
    <row r="770" spans="20:21" x14ac:dyDescent="0.2">
      <c r="T770" s="98"/>
      <c r="U770" s="98"/>
    </row>
    <row r="771" spans="20:21" x14ac:dyDescent="0.2">
      <c r="T771" s="98"/>
      <c r="U771" s="98"/>
    </row>
    <row r="772" spans="20:21" x14ac:dyDescent="0.2">
      <c r="T772" s="98"/>
      <c r="U772" s="98"/>
    </row>
    <row r="773" spans="20:21" x14ac:dyDescent="0.2">
      <c r="T773" s="98"/>
      <c r="U773" s="98"/>
    </row>
    <row r="774" spans="20:21" x14ac:dyDescent="0.2">
      <c r="T774" s="98"/>
      <c r="U774" s="98"/>
    </row>
    <row r="775" spans="20:21" x14ac:dyDescent="0.2">
      <c r="T775" s="98"/>
      <c r="U775" s="98"/>
    </row>
    <row r="776" spans="20:21" x14ac:dyDescent="0.2">
      <c r="T776" s="98"/>
      <c r="U776" s="98"/>
    </row>
    <row r="777" spans="20:21" x14ac:dyDescent="0.2">
      <c r="T777" s="98"/>
      <c r="U777" s="98"/>
    </row>
    <row r="778" spans="20:21" x14ac:dyDescent="0.2">
      <c r="T778" s="98"/>
      <c r="U778" s="98"/>
    </row>
    <row r="779" spans="20:21" x14ac:dyDescent="0.2">
      <c r="T779" s="98"/>
      <c r="U779" s="98"/>
    </row>
    <row r="780" spans="20:21" x14ac:dyDescent="0.2">
      <c r="T780" s="98"/>
      <c r="U780" s="98"/>
    </row>
    <row r="781" spans="20:21" x14ac:dyDescent="0.2">
      <c r="T781" s="98"/>
      <c r="U781" s="98"/>
    </row>
    <row r="782" spans="20:21" x14ac:dyDescent="0.2">
      <c r="T782" s="98"/>
      <c r="U782" s="98"/>
    </row>
    <row r="783" spans="20:21" x14ac:dyDescent="0.2">
      <c r="T783" s="98"/>
      <c r="U783" s="98"/>
    </row>
    <row r="784" spans="20:21" x14ac:dyDescent="0.2">
      <c r="T784" s="98"/>
      <c r="U784" s="98"/>
    </row>
    <row r="785" spans="20:21" x14ac:dyDescent="0.2">
      <c r="T785" s="98"/>
      <c r="U785" s="98"/>
    </row>
    <row r="786" spans="20:21" x14ac:dyDescent="0.2">
      <c r="T786" s="98"/>
      <c r="U786" s="98"/>
    </row>
    <row r="787" spans="20:21" x14ac:dyDescent="0.2">
      <c r="T787" s="98"/>
      <c r="U787" s="98"/>
    </row>
    <row r="788" spans="20:21" x14ac:dyDescent="0.2">
      <c r="T788" s="98"/>
      <c r="U788" s="98"/>
    </row>
    <row r="789" spans="20:21" x14ac:dyDescent="0.2">
      <c r="T789" s="98"/>
      <c r="U789" s="98"/>
    </row>
    <row r="790" spans="20:21" x14ac:dyDescent="0.2">
      <c r="T790" s="98"/>
      <c r="U790" s="98"/>
    </row>
    <row r="791" spans="20:21" x14ac:dyDescent="0.2">
      <c r="T791" s="98"/>
      <c r="U791" s="98"/>
    </row>
    <row r="792" spans="20:21" x14ac:dyDescent="0.2">
      <c r="T792" s="98"/>
      <c r="U792" s="98"/>
    </row>
    <row r="793" spans="20:21" x14ac:dyDescent="0.2">
      <c r="T793" s="98"/>
      <c r="U793" s="98"/>
    </row>
    <row r="794" spans="20:21" x14ac:dyDescent="0.2">
      <c r="T794" s="98"/>
      <c r="U794" s="98"/>
    </row>
    <row r="795" spans="20:21" x14ac:dyDescent="0.2">
      <c r="T795" s="98"/>
      <c r="U795" s="98"/>
    </row>
    <row r="796" spans="20:21" x14ac:dyDescent="0.2">
      <c r="T796" s="98"/>
      <c r="U796" s="98"/>
    </row>
    <row r="797" spans="20:21" x14ac:dyDescent="0.2">
      <c r="T797" s="98"/>
      <c r="U797" s="98"/>
    </row>
    <row r="798" spans="20:21" x14ac:dyDescent="0.2">
      <c r="T798" s="98"/>
      <c r="U798" s="98"/>
    </row>
    <row r="799" spans="20:21" x14ac:dyDescent="0.2">
      <c r="T799" s="98"/>
      <c r="U799" s="98"/>
    </row>
    <row r="800" spans="20:21" x14ac:dyDescent="0.2">
      <c r="T800" s="98"/>
      <c r="U800" s="98"/>
    </row>
    <row r="801" spans="20:21" x14ac:dyDescent="0.2">
      <c r="T801" s="98"/>
      <c r="U801" s="98"/>
    </row>
    <row r="802" spans="20:21" x14ac:dyDescent="0.2">
      <c r="T802" s="98"/>
      <c r="U802" s="98"/>
    </row>
    <row r="803" spans="20:21" x14ac:dyDescent="0.2">
      <c r="T803" s="98"/>
      <c r="U803" s="98"/>
    </row>
    <row r="804" spans="20:21" x14ac:dyDescent="0.2">
      <c r="T804" s="98"/>
      <c r="U804" s="98"/>
    </row>
    <row r="805" spans="20:21" x14ac:dyDescent="0.2">
      <c r="T805" s="98"/>
      <c r="U805" s="98"/>
    </row>
    <row r="806" spans="20:21" x14ac:dyDescent="0.2">
      <c r="T806" s="98"/>
      <c r="U806" s="98"/>
    </row>
    <row r="807" spans="20:21" x14ac:dyDescent="0.2">
      <c r="T807" s="98"/>
      <c r="U807" s="98"/>
    </row>
    <row r="808" spans="20:21" x14ac:dyDescent="0.2">
      <c r="T808" s="98"/>
      <c r="U808" s="98"/>
    </row>
    <row r="809" spans="20:21" x14ac:dyDescent="0.2">
      <c r="T809" s="98"/>
      <c r="U809" s="98"/>
    </row>
    <row r="810" spans="20:21" x14ac:dyDescent="0.2">
      <c r="T810" s="98"/>
      <c r="U810" s="98"/>
    </row>
    <row r="811" spans="20:21" x14ac:dyDescent="0.2">
      <c r="T811" s="98"/>
      <c r="U811" s="98"/>
    </row>
    <row r="812" spans="20:21" x14ac:dyDescent="0.2">
      <c r="T812" s="98"/>
      <c r="U812" s="98"/>
    </row>
    <row r="813" spans="20:21" x14ac:dyDescent="0.2">
      <c r="T813" s="98"/>
      <c r="U813" s="98"/>
    </row>
    <row r="814" spans="20:21" x14ac:dyDescent="0.2">
      <c r="T814" s="98"/>
      <c r="U814" s="98"/>
    </row>
    <row r="815" spans="20:21" x14ac:dyDescent="0.2">
      <c r="T815" s="98"/>
      <c r="U815" s="98"/>
    </row>
    <row r="816" spans="20:21" x14ac:dyDescent="0.2">
      <c r="T816" s="98"/>
      <c r="U816" s="98"/>
    </row>
    <row r="817" spans="20:21" x14ac:dyDescent="0.2">
      <c r="T817" s="98"/>
      <c r="U817" s="98"/>
    </row>
    <row r="818" spans="20:21" x14ac:dyDescent="0.2">
      <c r="T818" s="98"/>
      <c r="U818" s="98"/>
    </row>
    <row r="819" spans="20:21" x14ac:dyDescent="0.2">
      <c r="T819" s="98"/>
      <c r="U819" s="98"/>
    </row>
    <row r="820" spans="20:21" x14ac:dyDescent="0.2">
      <c r="T820" s="98"/>
      <c r="U820" s="98"/>
    </row>
    <row r="821" spans="20:21" x14ac:dyDescent="0.2">
      <c r="T821" s="98"/>
      <c r="U821" s="98"/>
    </row>
    <row r="822" spans="20:21" x14ac:dyDescent="0.2">
      <c r="T822" s="98"/>
      <c r="U822" s="98"/>
    </row>
    <row r="823" spans="20:21" x14ac:dyDescent="0.2">
      <c r="T823" s="98"/>
      <c r="U823" s="98"/>
    </row>
    <row r="824" spans="20:21" x14ac:dyDescent="0.2">
      <c r="T824" s="98"/>
      <c r="U824" s="98"/>
    </row>
    <row r="825" spans="20:21" x14ac:dyDescent="0.2">
      <c r="T825" s="98"/>
      <c r="U825" s="98"/>
    </row>
    <row r="826" spans="20:21" x14ac:dyDescent="0.2">
      <c r="T826" s="98"/>
      <c r="U826" s="98"/>
    </row>
    <row r="827" spans="20:21" x14ac:dyDescent="0.2">
      <c r="T827" s="98"/>
      <c r="U827" s="98"/>
    </row>
    <row r="828" spans="20:21" x14ac:dyDescent="0.2">
      <c r="T828" s="98"/>
      <c r="U828" s="98"/>
    </row>
    <row r="829" spans="20:21" x14ac:dyDescent="0.2">
      <c r="T829" s="98"/>
      <c r="U829" s="98"/>
    </row>
    <row r="830" spans="20:21" x14ac:dyDescent="0.2">
      <c r="T830" s="98"/>
      <c r="U830" s="98"/>
    </row>
    <row r="831" spans="20:21" x14ac:dyDescent="0.2">
      <c r="T831" s="98"/>
      <c r="U831" s="98"/>
    </row>
    <row r="832" spans="20:21" x14ac:dyDescent="0.2">
      <c r="T832" s="98"/>
      <c r="U832" s="98"/>
    </row>
    <row r="833" spans="20:21" x14ac:dyDescent="0.2">
      <c r="T833" s="98"/>
      <c r="U833" s="98"/>
    </row>
    <row r="834" spans="20:21" x14ac:dyDescent="0.2">
      <c r="T834" s="98"/>
      <c r="U834" s="98"/>
    </row>
    <row r="835" spans="20:21" x14ac:dyDescent="0.2">
      <c r="T835" s="98"/>
      <c r="U835" s="98"/>
    </row>
    <row r="836" spans="20:21" x14ac:dyDescent="0.2">
      <c r="T836" s="98"/>
      <c r="U836" s="98"/>
    </row>
    <row r="837" spans="20:21" x14ac:dyDescent="0.2">
      <c r="T837" s="98"/>
      <c r="U837" s="98"/>
    </row>
    <row r="838" spans="20:21" x14ac:dyDescent="0.2">
      <c r="T838" s="98"/>
      <c r="U838" s="98"/>
    </row>
    <row r="839" spans="20:21" x14ac:dyDescent="0.2">
      <c r="T839" s="98"/>
      <c r="U839" s="98"/>
    </row>
    <row r="840" spans="20:21" x14ac:dyDescent="0.2">
      <c r="T840" s="98"/>
      <c r="U840" s="98"/>
    </row>
    <row r="841" spans="20:21" x14ac:dyDescent="0.2">
      <c r="T841" s="98"/>
      <c r="U841" s="98"/>
    </row>
    <row r="842" spans="20:21" x14ac:dyDescent="0.2">
      <c r="T842" s="98"/>
      <c r="U842" s="98"/>
    </row>
    <row r="843" spans="20:21" x14ac:dyDescent="0.2">
      <c r="T843" s="98"/>
      <c r="U843" s="98"/>
    </row>
    <row r="844" spans="20:21" x14ac:dyDescent="0.2">
      <c r="T844" s="98"/>
      <c r="U844" s="98"/>
    </row>
    <row r="845" spans="20:21" x14ac:dyDescent="0.2">
      <c r="T845" s="98"/>
      <c r="U845" s="98"/>
    </row>
    <row r="846" spans="20:21" x14ac:dyDescent="0.2">
      <c r="T846" s="98"/>
      <c r="U846" s="98"/>
    </row>
    <row r="847" spans="20:21" x14ac:dyDescent="0.2">
      <c r="T847" s="98"/>
      <c r="U847" s="98"/>
    </row>
    <row r="848" spans="20:21" x14ac:dyDescent="0.2">
      <c r="T848" s="98"/>
      <c r="U848" s="98"/>
    </row>
    <row r="849" spans="20:21" x14ac:dyDescent="0.2">
      <c r="T849" s="98"/>
      <c r="U849" s="98"/>
    </row>
    <row r="850" spans="20:21" x14ac:dyDescent="0.2">
      <c r="T850" s="98"/>
      <c r="U850" s="98"/>
    </row>
    <row r="851" spans="20:21" x14ac:dyDescent="0.2">
      <c r="T851" s="98"/>
      <c r="U851" s="98"/>
    </row>
    <row r="852" spans="20:21" x14ac:dyDescent="0.2">
      <c r="T852" s="98"/>
      <c r="U852" s="98"/>
    </row>
    <row r="853" spans="20:21" x14ac:dyDescent="0.2">
      <c r="T853" s="98"/>
      <c r="U853" s="98"/>
    </row>
    <row r="854" spans="20:21" x14ac:dyDescent="0.2">
      <c r="T854" s="98"/>
      <c r="U854" s="98"/>
    </row>
    <row r="855" spans="20:21" x14ac:dyDescent="0.2">
      <c r="T855" s="98"/>
      <c r="U855" s="98"/>
    </row>
    <row r="856" spans="20:21" x14ac:dyDescent="0.2">
      <c r="T856" s="98"/>
      <c r="U856" s="98"/>
    </row>
    <row r="857" spans="20:21" x14ac:dyDescent="0.2">
      <c r="T857" s="98"/>
      <c r="U857" s="98"/>
    </row>
    <row r="858" spans="20:21" x14ac:dyDescent="0.2">
      <c r="T858" s="98"/>
      <c r="U858" s="98"/>
    </row>
    <row r="859" spans="20:21" x14ac:dyDescent="0.2">
      <c r="T859" s="98"/>
      <c r="U859" s="98"/>
    </row>
    <row r="860" spans="20:21" x14ac:dyDescent="0.2">
      <c r="T860" s="98"/>
      <c r="U860" s="98"/>
    </row>
    <row r="861" spans="20:21" x14ac:dyDescent="0.2">
      <c r="T861" s="98"/>
      <c r="U861" s="98"/>
    </row>
    <row r="862" spans="20:21" x14ac:dyDescent="0.2">
      <c r="T862" s="98"/>
      <c r="U862" s="98"/>
    </row>
    <row r="863" spans="20:21" x14ac:dyDescent="0.2">
      <c r="T863" s="98"/>
      <c r="U863" s="98"/>
    </row>
    <row r="864" spans="20:21" x14ac:dyDescent="0.2">
      <c r="T864" s="98"/>
      <c r="U864" s="98"/>
    </row>
    <row r="865" spans="20:21" x14ac:dyDescent="0.2">
      <c r="T865" s="98"/>
      <c r="U865" s="98"/>
    </row>
    <row r="866" spans="20:21" x14ac:dyDescent="0.2">
      <c r="T866" s="98"/>
      <c r="U866" s="98"/>
    </row>
    <row r="867" spans="20:21" x14ac:dyDescent="0.2">
      <c r="T867" s="98"/>
      <c r="U867" s="98"/>
    </row>
    <row r="868" spans="20:21" x14ac:dyDescent="0.2">
      <c r="T868" s="98"/>
      <c r="U868" s="98"/>
    </row>
    <row r="869" spans="20:21" x14ac:dyDescent="0.2">
      <c r="T869" s="98"/>
      <c r="U869" s="98"/>
    </row>
    <row r="870" spans="20:21" x14ac:dyDescent="0.2">
      <c r="T870" s="98"/>
      <c r="U870" s="98"/>
    </row>
    <row r="871" spans="20:21" x14ac:dyDescent="0.2">
      <c r="T871" s="98"/>
      <c r="U871" s="98"/>
    </row>
    <row r="872" spans="20:21" x14ac:dyDescent="0.2">
      <c r="T872" s="98"/>
      <c r="U872" s="98"/>
    </row>
    <row r="873" spans="20:21" x14ac:dyDescent="0.2">
      <c r="T873" s="98"/>
      <c r="U873" s="98"/>
    </row>
    <row r="874" spans="20:21" x14ac:dyDescent="0.2">
      <c r="T874" s="98"/>
      <c r="U874" s="98"/>
    </row>
    <row r="875" spans="20:21" x14ac:dyDescent="0.2">
      <c r="T875" s="98"/>
      <c r="U875" s="98"/>
    </row>
    <row r="876" spans="20:21" x14ac:dyDescent="0.2">
      <c r="T876" s="98"/>
      <c r="U876" s="98"/>
    </row>
    <row r="877" spans="20:21" x14ac:dyDescent="0.2">
      <c r="T877" s="98"/>
      <c r="U877" s="98"/>
    </row>
    <row r="878" spans="20:21" x14ac:dyDescent="0.2">
      <c r="T878" s="98"/>
      <c r="U878" s="98"/>
    </row>
    <row r="879" spans="20:21" x14ac:dyDescent="0.2">
      <c r="T879" s="98"/>
      <c r="U879" s="98"/>
    </row>
    <row r="880" spans="20:21" x14ac:dyDescent="0.2">
      <c r="T880" s="98"/>
      <c r="U880" s="98"/>
    </row>
    <row r="881" spans="20:21" x14ac:dyDescent="0.2">
      <c r="T881" s="98"/>
      <c r="U881" s="98"/>
    </row>
    <row r="882" spans="20:21" x14ac:dyDescent="0.2">
      <c r="T882" s="98"/>
      <c r="U882" s="98"/>
    </row>
    <row r="883" spans="20:21" x14ac:dyDescent="0.2">
      <c r="T883" s="98"/>
      <c r="U883" s="98"/>
    </row>
    <row r="884" spans="20:21" x14ac:dyDescent="0.2">
      <c r="T884" s="98"/>
      <c r="U884" s="98"/>
    </row>
    <row r="885" spans="20:21" x14ac:dyDescent="0.2">
      <c r="T885" s="98"/>
      <c r="U885" s="98"/>
    </row>
    <row r="886" spans="20:21" x14ac:dyDescent="0.2">
      <c r="T886" s="98"/>
      <c r="U886" s="98"/>
    </row>
    <row r="887" spans="20:21" x14ac:dyDescent="0.2">
      <c r="T887" s="98"/>
      <c r="U887" s="98"/>
    </row>
    <row r="888" spans="20:21" x14ac:dyDescent="0.2">
      <c r="T888" s="98"/>
      <c r="U888" s="98"/>
    </row>
    <row r="889" spans="20:21" x14ac:dyDescent="0.2">
      <c r="T889" s="98"/>
      <c r="U889" s="98"/>
    </row>
    <row r="890" spans="20:21" x14ac:dyDescent="0.2">
      <c r="T890" s="98"/>
      <c r="U890" s="98"/>
    </row>
    <row r="891" spans="20:21" x14ac:dyDescent="0.2">
      <c r="T891" s="98"/>
      <c r="U891" s="98"/>
    </row>
    <row r="892" spans="20:21" x14ac:dyDescent="0.2">
      <c r="T892" s="98"/>
      <c r="U892" s="98"/>
    </row>
    <row r="893" spans="20:21" x14ac:dyDescent="0.2">
      <c r="T893" s="98"/>
      <c r="U893" s="98"/>
    </row>
    <row r="894" spans="20:21" x14ac:dyDescent="0.2">
      <c r="T894" s="98"/>
      <c r="U894" s="98"/>
    </row>
    <row r="895" spans="20:21" x14ac:dyDescent="0.2">
      <c r="T895" s="98"/>
      <c r="U895" s="98"/>
    </row>
    <row r="896" spans="20:21" x14ac:dyDescent="0.2">
      <c r="T896" s="98"/>
      <c r="U896" s="98"/>
    </row>
    <row r="897" spans="20:21" x14ac:dyDescent="0.2">
      <c r="T897" s="98"/>
      <c r="U897" s="98"/>
    </row>
    <row r="898" spans="20:21" x14ac:dyDescent="0.2">
      <c r="T898" s="98"/>
      <c r="U898" s="98"/>
    </row>
    <row r="899" spans="20:21" x14ac:dyDescent="0.2">
      <c r="T899" s="98"/>
      <c r="U899" s="98"/>
    </row>
    <row r="900" spans="20:21" x14ac:dyDescent="0.2">
      <c r="T900" s="98"/>
      <c r="U900" s="98"/>
    </row>
    <row r="901" spans="20:21" x14ac:dyDescent="0.2">
      <c r="T901" s="98"/>
      <c r="U901" s="98"/>
    </row>
    <row r="902" spans="20:21" x14ac:dyDescent="0.2">
      <c r="T902" s="98"/>
      <c r="U902" s="98"/>
    </row>
    <row r="903" spans="20:21" x14ac:dyDescent="0.2">
      <c r="T903" s="98"/>
      <c r="U903" s="98"/>
    </row>
    <row r="904" spans="20:21" x14ac:dyDescent="0.2">
      <c r="T904" s="98"/>
      <c r="U904" s="98"/>
    </row>
    <row r="905" spans="20:21" x14ac:dyDescent="0.2">
      <c r="T905" s="98"/>
      <c r="U905" s="98"/>
    </row>
    <row r="906" spans="20:21" x14ac:dyDescent="0.2">
      <c r="T906" s="98"/>
      <c r="U906" s="98"/>
    </row>
    <row r="907" spans="20:21" x14ac:dyDescent="0.2">
      <c r="T907" s="98"/>
      <c r="U907" s="98"/>
    </row>
    <row r="908" spans="20:21" x14ac:dyDescent="0.2">
      <c r="T908" s="98"/>
      <c r="U908" s="98"/>
    </row>
    <row r="909" spans="20:21" x14ac:dyDescent="0.2">
      <c r="T909" s="98"/>
      <c r="U909" s="98"/>
    </row>
    <row r="910" spans="20:21" x14ac:dyDescent="0.2">
      <c r="T910" s="98"/>
      <c r="U910" s="98"/>
    </row>
    <row r="911" spans="20:21" x14ac:dyDescent="0.2">
      <c r="T911" s="98"/>
      <c r="U911" s="98"/>
    </row>
    <row r="912" spans="20:21" x14ac:dyDescent="0.2">
      <c r="T912" s="98"/>
      <c r="U912" s="98"/>
    </row>
    <row r="913" spans="20:21" x14ac:dyDescent="0.2">
      <c r="T913" s="98"/>
      <c r="U913" s="98"/>
    </row>
    <row r="914" spans="20:21" x14ac:dyDescent="0.2">
      <c r="T914" s="98"/>
      <c r="U914" s="98"/>
    </row>
    <row r="915" spans="20:21" x14ac:dyDescent="0.2">
      <c r="T915" s="98"/>
      <c r="U915" s="98"/>
    </row>
    <row r="916" spans="20:21" x14ac:dyDescent="0.2">
      <c r="T916" s="98"/>
      <c r="U916" s="98"/>
    </row>
    <row r="917" spans="20:21" x14ac:dyDescent="0.2">
      <c r="T917" s="98"/>
      <c r="U917" s="98"/>
    </row>
    <row r="918" spans="20:21" x14ac:dyDescent="0.2">
      <c r="T918" s="98"/>
      <c r="U918" s="98"/>
    </row>
    <row r="919" spans="20:21" x14ac:dyDescent="0.2">
      <c r="T919" s="98"/>
      <c r="U919" s="98"/>
    </row>
    <row r="920" spans="20:21" x14ac:dyDescent="0.2">
      <c r="T920" s="98"/>
      <c r="U920" s="98"/>
    </row>
    <row r="921" spans="20:21" x14ac:dyDescent="0.2">
      <c r="T921" s="98"/>
      <c r="U921" s="98"/>
    </row>
    <row r="922" spans="20:21" x14ac:dyDescent="0.2">
      <c r="T922" s="98"/>
      <c r="U922" s="98"/>
    </row>
    <row r="923" spans="20:21" x14ac:dyDescent="0.2">
      <c r="T923" s="98"/>
      <c r="U923" s="98"/>
    </row>
    <row r="924" spans="20:21" x14ac:dyDescent="0.2">
      <c r="T924" s="98"/>
      <c r="U924" s="98"/>
    </row>
    <row r="925" spans="20:21" x14ac:dyDescent="0.2">
      <c r="T925" s="98"/>
      <c r="U925" s="98"/>
    </row>
    <row r="926" spans="20:21" x14ac:dyDescent="0.2">
      <c r="T926" s="98"/>
      <c r="U926" s="98"/>
    </row>
    <row r="927" spans="20:21" x14ac:dyDescent="0.2">
      <c r="T927" s="98"/>
      <c r="U927" s="98"/>
    </row>
    <row r="928" spans="20:21" x14ac:dyDescent="0.2">
      <c r="T928" s="98"/>
      <c r="U928" s="98"/>
    </row>
    <row r="929" spans="20:21" x14ac:dyDescent="0.2">
      <c r="T929" s="98"/>
      <c r="U929" s="98"/>
    </row>
    <row r="930" spans="20:21" x14ac:dyDescent="0.2">
      <c r="T930" s="98"/>
      <c r="U930" s="98"/>
    </row>
    <row r="931" spans="20:21" x14ac:dyDescent="0.2">
      <c r="T931" s="98"/>
      <c r="U931" s="98"/>
    </row>
    <row r="932" spans="20:21" x14ac:dyDescent="0.2">
      <c r="T932" s="98"/>
      <c r="U932" s="98"/>
    </row>
    <row r="933" spans="20:21" x14ac:dyDescent="0.2">
      <c r="T933" s="98"/>
      <c r="U933" s="98"/>
    </row>
    <row r="934" spans="20:21" x14ac:dyDescent="0.2">
      <c r="T934" s="98"/>
      <c r="U934" s="98"/>
    </row>
    <row r="935" spans="20:21" x14ac:dyDescent="0.2">
      <c r="T935" s="98"/>
      <c r="U935" s="98"/>
    </row>
    <row r="936" spans="20:21" x14ac:dyDescent="0.2">
      <c r="T936" s="98"/>
      <c r="U936" s="98"/>
    </row>
    <row r="937" spans="20:21" x14ac:dyDescent="0.2">
      <c r="T937" s="98"/>
      <c r="U937" s="98"/>
    </row>
    <row r="938" spans="20:21" x14ac:dyDescent="0.2">
      <c r="T938" s="98"/>
      <c r="U938" s="98"/>
    </row>
    <row r="939" spans="20:21" x14ac:dyDescent="0.2">
      <c r="T939" s="98"/>
      <c r="U939" s="98"/>
    </row>
    <row r="940" spans="20:21" x14ac:dyDescent="0.2">
      <c r="T940" s="98"/>
      <c r="U940" s="98"/>
    </row>
    <row r="941" spans="20:21" x14ac:dyDescent="0.2">
      <c r="T941" s="98"/>
      <c r="U941" s="98"/>
    </row>
    <row r="942" spans="20:21" x14ac:dyDescent="0.2">
      <c r="T942" s="98"/>
      <c r="U942" s="98"/>
    </row>
    <row r="943" spans="20:21" x14ac:dyDescent="0.2">
      <c r="T943" s="98"/>
      <c r="U943" s="98"/>
    </row>
    <row r="944" spans="20:21" x14ac:dyDescent="0.2">
      <c r="T944" s="98"/>
      <c r="U944" s="98"/>
    </row>
    <row r="945" spans="20:21" x14ac:dyDescent="0.2">
      <c r="T945" s="98"/>
      <c r="U945" s="98"/>
    </row>
    <row r="946" spans="20:21" x14ac:dyDescent="0.2">
      <c r="T946" s="98"/>
      <c r="U946" s="98"/>
    </row>
    <row r="947" spans="20:21" x14ac:dyDescent="0.2">
      <c r="T947" s="98"/>
      <c r="U947" s="98"/>
    </row>
    <row r="948" spans="20:21" x14ac:dyDescent="0.2">
      <c r="T948" s="98"/>
      <c r="U948" s="98"/>
    </row>
    <row r="949" spans="20:21" x14ac:dyDescent="0.2">
      <c r="T949" s="98"/>
      <c r="U949" s="98"/>
    </row>
    <row r="950" spans="20:21" x14ac:dyDescent="0.2">
      <c r="T950" s="98"/>
      <c r="U950" s="98"/>
    </row>
    <row r="951" spans="20:21" x14ac:dyDescent="0.2">
      <c r="T951" s="98"/>
      <c r="U951" s="98"/>
    </row>
    <row r="952" spans="20:21" x14ac:dyDescent="0.2">
      <c r="T952" s="98"/>
      <c r="U952" s="98"/>
    </row>
    <row r="953" spans="20:21" x14ac:dyDescent="0.2">
      <c r="T953" s="98"/>
      <c r="U953" s="98"/>
    </row>
    <row r="954" spans="20:21" x14ac:dyDescent="0.2">
      <c r="T954" s="98"/>
      <c r="U954" s="98"/>
    </row>
    <row r="955" spans="20:21" x14ac:dyDescent="0.2">
      <c r="T955" s="98"/>
      <c r="U955" s="98"/>
    </row>
    <row r="956" spans="20:21" x14ac:dyDescent="0.2">
      <c r="T956" s="98"/>
      <c r="U956" s="98"/>
    </row>
    <row r="957" spans="20:21" x14ac:dyDescent="0.2">
      <c r="T957" s="98"/>
      <c r="U957" s="98"/>
    </row>
    <row r="958" spans="20:21" x14ac:dyDescent="0.2">
      <c r="T958" s="98"/>
      <c r="U958" s="98"/>
    </row>
    <row r="959" spans="20:21" x14ac:dyDescent="0.2">
      <c r="T959" s="98"/>
      <c r="U959" s="98"/>
    </row>
    <row r="960" spans="20:21" x14ac:dyDescent="0.2">
      <c r="T960" s="98"/>
      <c r="U960" s="98"/>
    </row>
    <row r="961" spans="20:21" x14ac:dyDescent="0.2">
      <c r="T961" s="98"/>
      <c r="U961" s="98"/>
    </row>
    <row r="962" spans="20:21" x14ac:dyDescent="0.2">
      <c r="T962" s="98"/>
      <c r="U962" s="98"/>
    </row>
    <row r="963" spans="20:21" x14ac:dyDescent="0.2">
      <c r="T963" s="98"/>
      <c r="U963" s="98"/>
    </row>
    <row r="964" spans="20:21" x14ac:dyDescent="0.2">
      <c r="T964" s="98"/>
      <c r="U964" s="98"/>
    </row>
    <row r="965" spans="20:21" x14ac:dyDescent="0.2">
      <c r="T965" s="98"/>
      <c r="U965" s="98"/>
    </row>
    <row r="966" spans="20:21" x14ac:dyDescent="0.2">
      <c r="T966" s="98"/>
      <c r="U966" s="98"/>
    </row>
    <row r="967" spans="20:21" x14ac:dyDescent="0.2">
      <c r="T967" s="98"/>
      <c r="U967" s="98"/>
    </row>
    <row r="968" spans="20:21" x14ac:dyDescent="0.2">
      <c r="T968" s="98"/>
      <c r="U968" s="98"/>
    </row>
    <row r="969" spans="20:21" x14ac:dyDescent="0.2">
      <c r="T969" s="98"/>
      <c r="U969" s="98"/>
    </row>
    <row r="970" spans="20:21" x14ac:dyDescent="0.2">
      <c r="T970" s="98"/>
      <c r="U970" s="98"/>
    </row>
    <row r="971" spans="20:21" x14ac:dyDescent="0.2">
      <c r="T971" s="98"/>
      <c r="U971" s="98"/>
    </row>
    <row r="972" spans="20:21" x14ac:dyDescent="0.2">
      <c r="T972" s="98"/>
      <c r="U972" s="98"/>
    </row>
    <row r="973" spans="20:21" x14ac:dyDescent="0.2">
      <c r="T973" s="98"/>
      <c r="U973" s="98"/>
    </row>
    <row r="974" spans="20:21" x14ac:dyDescent="0.2">
      <c r="T974" s="98"/>
      <c r="U974" s="98"/>
    </row>
    <row r="975" spans="20:21" x14ac:dyDescent="0.2">
      <c r="T975" s="98"/>
      <c r="U975" s="98"/>
    </row>
    <row r="976" spans="20:21" x14ac:dyDescent="0.2">
      <c r="T976" s="98"/>
      <c r="U976" s="98"/>
    </row>
    <row r="977" spans="20:21" x14ac:dyDescent="0.2">
      <c r="T977" s="98"/>
      <c r="U977" s="98"/>
    </row>
    <row r="978" spans="20:21" x14ac:dyDescent="0.2">
      <c r="T978" s="98"/>
      <c r="U978" s="98"/>
    </row>
    <row r="979" spans="20:21" x14ac:dyDescent="0.2">
      <c r="T979" s="98"/>
      <c r="U979" s="98"/>
    </row>
    <row r="980" spans="20:21" x14ac:dyDescent="0.2">
      <c r="T980" s="98"/>
      <c r="U980" s="98"/>
    </row>
    <row r="981" spans="20:21" x14ac:dyDescent="0.2">
      <c r="T981" s="98"/>
      <c r="U981" s="98"/>
    </row>
    <row r="982" spans="20:21" x14ac:dyDescent="0.2">
      <c r="T982" s="98"/>
      <c r="U982" s="98"/>
    </row>
    <row r="983" spans="20:21" x14ac:dyDescent="0.2">
      <c r="T983" s="98"/>
      <c r="U983" s="98"/>
    </row>
    <row r="984" spans="20:21" x14ac:dyDescent="0.2">
      <c r="T984" s="98"/>
      <c r="U984" s="98"/>
    </row>
    <row r="985" spans="20:21" x14ac:dyDescent="0.2">
      <c r="T985" s="98"/>
      <c r="U985" s="98"/>
    </row>
    <row r="986" spans="20:21" x14ac:dyDescent="0.2">
      <c r="T986" s="98"/>
      <c r="U986" s="98"/>
    </row>
    <row r="987" spans="20:21" x14ac:dyDescent="0.2">
      <c r="T987" s="98"/>
      <c r="U987" s="98"/>
    </row>
    <row r="988" spans="20:21" x14ac:dyDescent="0.2">
      <c r="T988" s="98"/>
      <c r="U988" s="98"/>
    </row>
    <row r="989" spans="20:21" x14ac:dyDescent="0.2">
      <c r="T989" s="98"/>
      <c r="U989" s="98"/>
    </row>
    <row r="990" spans="20:21" x14ac:dyDescent="0.2">
      <c r="T990" s="98"/>
      <c r="U990" s="98"/>
    </row>
    <row r="991" spans="20:21" x14ac:dyDescent="0.2">
      <c r="T991" s="98"/>
      <c r="U991" s="98"/>
    </row>
    <row r="992" spans="20:21" x14ac:dyDescent="0.2">
      <c r="T992" s="98"/>
      <c r="U992" s="98"/>
    </row>
    <row r="993" spans="20:21" x14ac:dyDescent="0.2">
      <c r="T993" s="98"/>
      <c r="U993" s="98"/>
    </row>
    <row r="994" spans="20:21" x14ac:dyDescent="0.2">
      <c r="T994" s="98"/>
      <c r="U994" s="98"/>
    </row>
    <row r="995" spans="20:21" x14ac:dyDescent="0.2">
      <c r="T995" s="98"/>
      <c r="U995" s="98"/>
    </row>
    <row r="996" spans="20:21" x14ac:dyDescent="0.2">
      <c r="T996" s="98"/>
      <c r="U996" s="98"/>
    </row>
    <row r="997" spans="20:21" x14ac:dyDescent="0.2">
      <c r="T997" s="98"/>
      <c r="U997" s="98"/>
    </row>
    <row r="998" spans="20:21" x14ac:dyDescent="0.2">
      <c r="T998" s="98"/>
      <c r="U998" s="98"/>
    </row>
    <row r="999" spans="20:21" x14ac:dyDescent="0.2">
      <c r="T999" s="98"/>
      <c r="U999" s="98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T2:U2</xm:sqref>
        </x14:dataValidation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04"/>
  <sheetViews>
    <sheetView zoomScale="55" zoomScaleNormal="55" workbookViewId="0">
      <pane xSplit="7" ySplit="5" topLeftCell="Z132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7.75" defaultRowHeight="24" x14ac:dyDescent="0.55000000000000004"/>
  <cols>
    <col min="1" max="1" width="9.25" style="272" customWidth="1"/>
    <col min="2" max="3" width="7.5" style="273" customWidth="1"/>
    <col min="4" max="4" width="9.25" style="273" customWidth="1"/>
    <col min="5" max="5" width="7.5" style="273" customWidth="1"/>
    <col min="6" max="6" width="11" style="274" customWidth="1"/>
    <col min="7" max="7" width="15.75" style="273" bestFit="1" customWidth="1"/>
    <col min="8" max="16" width="11.125" style="273" customWidth="1"/>
    <col min="17" max="17" width="10.875" style="273" customWidth="1"/>
    <col min="18" max="18" width="11.75" style="273" bestFit="1" customWidth="1"/>
    <col min="19" max="23" width="11.125" style="273" customWidth="1"/>
    <col min="24" max="25" width="11.125" style="275" customWidth="1"/>
    <col min="26" max="27" width="11.125" style="107" customWidth="1"/>
    <col min="28" max="28" width="15.375" style="107" bestFit="1" customWidth="1"/>
    <col min="29" max="35" width="11.125" style="107" customWidth="1"/>
    <col min="36" max="36" width="12.375" style="107" bestFit="1" customWidth="1"/>
    <col min="37" max="37" width="21" style="108" customWidth="1"/>
    <col min="38" max="90" width="7.75" style="107"/>
    <col min="91" max="16384" width="7.75" style="275"/>
  </cols>
  <sheetData>
    <row r="1" spans="1:37" ht="30.75" x14ac:dyDescent="0.5">
      <c r="A1" s="101"/>
      <c r="B1" s="102" t="s">
        <v>103</v>
      </c>
      <c r="C1" s="103"/>
      <c r="D1" s="103"/>
      <c r="E1" s="104" t="s">
        <v>1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 t="s">
        <v>2</v>
      </c>
      <c r="Y1" s="105"/>
      <c r="Z1" s="105"/>
      <c r="AA1" s="105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107" customFormat="1" ht="27.75" x14ac:dyDescent="0.55000000000000004">
      <c r="A3" s="109"/>
      <c r="B3" s="114"/>
      <c r="C3" s="114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117"/>
      <c r="N3" s="118"/>
      <c r="O3" s="118"/>
      <c r="P3" s="118"/>
      <c r="Q3" s="118"/>
      <c r="R3" s="118"/>
      <c r="S3" s="118"/>
      <c r="T3" s="118"/>
      <c r="U3" s="118"/>
      <c r="V3" s="118"/>
      <c r="W3" s="118"/>
      <c r="AK3" s="108"/>
    </row>
    <row r="4" spans="1:37" s="118" customFormat="1" x14ac:dyDescent="0.55000000000000004">
      <c r="A4" s="119" t="s">
        <v>0</v>
      </c>
      <c r="B4" s="120"/>
      <c r="C4" s="120"/>
      <c r="D4" s="120"/>
      <c r="E4" s="120"/>
      <c r="F4" s="121" t="s">
        <v>12</v>
      </c>
      <c r="G4" s="121"/>
      <c r="H4" s="121" t="s">
        <v>11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 t="s">
        <v>96</v>
      </c>
    </row>
    <row r="5" spans="1:37" s="118" customFormat="1" ht="124.9" customHeight="1" x14ac:dyDescent="0.55000000000000004">
      <c r="A5" s="122"/>
      <c r="B5" s="123"/>
      <c r="C5" s="123"/>
      <c r="D5" s="123"/>
      <c r="E5" s="123"/>
      <c r="F5" s="124" t="s">
        <v>96</v>
      </c>
      <c r="G5" s="124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128</v>
      </c>
      <c r="AH5" s="126" t="s">
        <v>129</v>
      </c>
      <c r="AI5" s="126" t="s">
        <v>130</v>
      </c>
      <c r="AJ5" s="126" t="s">
        <v>62</v>
      </c>
      <c r="AK5" s="121"/>
    </row>
    <row r="6" spans="1:37" s="118" customFormat="1" x14ac:dyDescent="0.55000000000000004">
      <c r="A6" s="127" t="s">
        <v>131</v>
      </c>
      <c r="B6" s="128"/>
      <c r="C6" s="128"/>
      <c r="D6" s="128"/>
      <c r="E6" s="128"/>
      <c r="F6" s="129" t="s">
        <v>132</v>
      </c>
      <c r="G6" s="129" t="s">
        <v>133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131"/>
      <c r="V6" s="131"/>
      <c r="W6" s="131"/>
      <c r="X6" s="131"/>
      <c r="Y6" s="132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</row>
    <row r="7" spans="1:37" s="140" customFormat="1" ht="21" customHeight="1" x14ac:dyDescent="0.55000000000000004">
      <c r="A7" s="134" t="s">
        <v>134</v>
      </c>
      <c r="B7" s="134"/>
      <c r="C7" s="134"/>
      <c r="D7" s="134"/>
      <c r="E7" s="134"/>
      <c r="F7" s="135" t="s">
        <v>135</v>
      </c>
      <c r="G7" s="136" t="s">
        <v>12</v>
      </c>
      <c r="H7" s="137">
        <v>4</v>
      </c>
      <c r="I7" s="137">
        <v>4</v>
      </c>
      <c r="J7" s="137">
        <v>4</v>
      </c>
      <c r="K7" s="137">
        <v>4</v>
      </c>
      <c r="L7" s="138">
        <v>4</v>
      </c>
      <c r="M7" s="137">
        <v>4</v>
      </c>
      <c r="N7" s="137">
        <v>4</v>
      </c>
      <c r="O7" s="137">
        <v>4</v>
      </c>
      <c r="P7" s="137">
        <v>4</v>
      </c>
      <c r="Q7" s="137">
        <v>4</v>
      </c>
      <c r="R7" s="137">
        <v>4</v>
      </c>
      <c r="S7" s="137">
        <v>4</v>
      </c>
      <c r="T7" s="137">
        <v>4</v>
      </c>
      <c r="U7" s="137">
        <v>4</v>
      </c>
      <c r="V7" s="137">
        <v>4</v>
      </c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7">
        <v>4</v>
      </c>
    </row>
    <row r="8" spans="1:37" s="140" customFormat="1" x14ac:dyDescent="0.55000000000000004">
      <c r="A8" s="134"/>
      <c r="B8" s="134"/>
      <c r="C8" s="134"/>
      <c r="D8" s="134"/>
      <c r="E8" s="134"/>
      <c r="F8" s="135"/>
      <c r="G8" s="141" t="s">
        <v>2</v>
      </c>
      <c r="H8" s="142">
        <f>IFERROR((H10/H9)*100,0)</f>
        <v>3.5714285714285712</v>
      </c>
      <c r="I8" s="142">
        <v>0.95</v>
      </c>
      <c r="J8" s="142">
        <f t="shared" ref="J8:V8" si="0">IFERROR((J10/J9)*100,0)</f>
        <v>7.8431372549019605</v>
      </c>
      <c r="K8" s="142">
        <f t="shared" si="0"/>
        <v>1.8181818181818181</v>
      </c>
      <c r="L8" s="143">
        <f t="shared" si="0"/>
        <v>5.4545454545454541</v>
      </c>
      <c r="M8" s="142">
        <f t="shared" si="0"/>
        <v>0</v>
      </c>
      <c r="N8" s="142">
        <f t="shared" si="0"/>
        <v>1.4285714285714286</v>
      </c>
      <c r="O8" s="142">
        <f t="shared" si="0"/>
        <v>4.395604395604396</v>
      </c>
      <c r="P8" s="142">
        <f t="shared" si="0"/>
        <v>4.3478260869565215</v>
      </c>
      <c r="Q8" s="142">
        <f t="shared" si="0"/>
        <v>4.4117647058823533</v>
      </c>
      <c r="R8" s="142">
        <f t="shared" si="0"/>
        <v>7.8431372549019605</v>
      </c>
      <c r="S8" s="142">
        <f t="shared" si="0"/>
        <v>10</v>
      </c>
      <c r="T8" s="142">
        <f t="shared" si="0"/>
        <v>0</v>
      </c>
      <c r="U8" s="142">
        <f t="shared" si="0"/>
        <v>4.838709677419355</v>
      </c>
      <c r="V8" s="142">
        <f t="shared" si="0"/>
        <v>0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44">
        <f>IFERROR((AK10/AK9)*100,0)</f>
        <v>3.3333333333333335</v>
      </c>
    </row>
    <row r="9" spans="1:37" s="140" customFormat="1" x14ac:dyDescent="0.55000000000000004">
      <c r="A9" s="134"/>
      <c r="B9" s="134"/>
      <c r="C9" s="134"/>
      <c r="D9" s="134"/>
      <c r="E9" s="134"/>
      <c r="F9" s="135"/>
      <c r="G9" s="136" t="s">
        <v>136</v>
      </c>
      <c r="H9" s="145">
        <v>56</v>
      </c>
      <c r="I9" s="145">
        <v>105</v>
      </c>
      <c r="J9" s="145">
        <v>51</v>
      </c>
      <c r="K9" s="145">
        <v>55</v>
      </c>
      <c r="L9" s="146">
        <v>55</v>
      </c>
      <c r="M9" s="145">
        <v>48</v>
      </c>
      <c r="N9" s="145">
        <v>70</v>
      </c>
      <c r="O9" s="145">
        <v>91</v>
      </c>
      <c r="P9" s="145">
        <v>46</v>
      </c>
      <c r="Q9" s="145">
        <v>68</v>
      </c>
      <c r="R9" s="145">
        <v>51</v>
      </c>
      <c r="S9" s="145">
        <v>10</v>
      </c>
      <c r="T9" s="145">
        <v>61</v>
      </c>
      <c r="U9" s="145">
        <v>62</v>
      </c>
      <c r="V9" s="145"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5">
        <f>SUM(H9:W9)</f>
        <v>870</v>
      </c>
    </row>
    <row r="10" spans="1:37" s="140" customFormat="1" x14ac:dyDescent="0.55000000000000004">
      <c r="A10" s="134"/>
      <c r="B10" s="134"/>
      <c r="C10" s="134"/>
      <c r="D10" s="134"/>
      <c r="E10" s="134"/>
      <c r="F10" s="135"/>
      <c r="G10" s="136" t="s">
        <v>137</v>
      </c>
      <c r="H10" s="145">
        <v>2</v>
      </c>
      <c r="I10" s="145">
        <v>1</v>
      </c>
      <c r="J10" s="145">
        <v>4</v>
      </c>
      <c r="K10" s="145">
        <v>1</v>
      </c>
      <c r="L10" s="146">
        <v>3</v>
      </c>
      <c r="M10" s="145">
        <v>0</v>
      </c>
      <c r="N10" s="145">
        <v>1</v>
      </c>
      <c r="O10" s="145">
        <v>4</v>
      </c>
      <c r="P10" s="145">
        <v>2</v>
      </c>
      <c r="Q10" s="145">
        <v>3</v>
      </c>
      <c r="R10" s="145">
        <v>4</v>
      </c>
      <c r="S10" s="145">
        <v>1</v>
      </c>
      <c r="T10" s="145">
        <v>0</v>
      </c>
      <c r="U10" s="145">
        <v>3</v>
      </c>
      <c r="V10" s="145">
        <v>0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5">
        <f>SUM(H10:W10)</f>
        <v>29</v>
      </c>
    </row>
    <row r="11" spans="1:37" s="151" customFormat="1" x14ac:dyDescent="0.55000000000000004">
      <c r="A11" s="134"/>
      <c r="B11" s="134"/>
      <c r="C11" s="134"/>
      <c r="D11" s="134"/>
      <c r="E11" s="134"/>
      <c r="F11" s="135"/>
      <c r="G11" s="147" t="s">
        <v>138</v>
      </c>
      <c r="H11" s="148" t="str">
        <f>IF(H8=0,$G$6,IF(H8&gt;=H7,$F$6,$G$6))</f>
        <v>û</v>
      </c>
      <c r="I11" s="148" t="str">
        <f t="shared" ref="I11:V11" si="1">IF(I8=0,$G$6,IF(I8&gt;=I7,$F$6,$G$6))</f>
        <v>û</v>
      </c>
      <c r="J11" s="148" t="str">
        <f t="shared" si="1"/>
        <v>ü</v>
      </c>
      <c r="K11" s="148" t="str">
        <f t="shared" si="1"/>
        <v>û</v>
      </c>
      <c r="L11" s="148" t="str">
        <f t="shared" si="1"/>
        <v>ü</v>
      </c>
      <c r="M11" s="148" t="str">
        <f t="shared" si="1"/>
        <v>û</v>
      </c>
      <c r="N11" s="148" t="str">
        <f t="shared" si="1"/>
        <v>û</v>
      </c>
      <c r="O11" s="148" t="str">
        <f t="shared" si="1"/>
        <v>ü</v>
      </c>
      <c r="P11" s="148" t="str">
        <f t="shared" si="1"/>
        <v>ü</v>
      </c>
      <c r="Q11" s="148" t="str">
        <f t="shared" si="1"/>
        <v>ü</v>
      </c>
      <c r="R11" s="148" t="str">
        <f t="shared" si="1"/>
        <v>ü</v>
      </c>
      <c r="S11" s="148" t="str">
        <f t="shared" si="1"/>
        <v>ü</v>
      </c>
      <c r="T11" s="148" t="str">
        <f t="shared" si="1"/>
        <v>û</v>
      </c>
      <c r="U11" s="148" t="str">
        <f t="shared" si="1"/>
        <v>ü</v>
      </c>
      <c r="V11" s="148" t="str">
        <f t="shared" si="1"/>
        <v>û</v>
      </c>
      <c r="W11" s="149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48" t="str">
        <f>IF(AK8=0,$G$6,IF(AK8&gt;=AK7,$F$6,$G$6))</f>
        <v>û</v>
      </c>
    </row>
    <row r="12" spans="1:37" s="140" customFormat="1" ht="21" customHeight="1" x14ac:dyDescent="0.55000000000000004">
      <c r="A12" s="134" t="s">
        <v>139</v>
      </c>
      <c r="B12" s="134"/>
      <c r="C12" s="134"/>
      <c r="D12" s="134"/>
      <c r="E12" s="134"/>
      <c r="F12" s="135" t="s">
        <v>140</v>
      </c>
      <c r="G12" s="152" t="s">
        <v>12</v>
      </c>
      <c r="H12" s="139"/>
      <c r="I12" s="139"/>
      <c r="J12" s="145">
        <v>2</v>
      </c>
      <c r="K12" s="139"/>
      <c r="L12" s="139"/>
      <c r="M12" s="145">
        <v>30</v>
      </c>
      <c r="N12" s="145">
        <v>8</v>
      </c>
      <c r="O12" s="145">
        <v>60</v>
      </c>
      <c r="P12" s="139"/>
      <c r="Q12" s="145">
        <v>2</v>
      </c>
      <c r="R12" s="145">
        <v>10</v>
      </c>
      <c r="S12" s="139"/>
      <c r="T12" s="139"/>
      <c r="U12" s="145">
        <v>51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5">
        <v>200</v>
      </c>
    </row>
    <row r="13" spans="1:37" s="140" customFormat="1" x14ac:dyDescent="0.55000000000000004">
      <c r="A13" s="134"/>
      <c r="B13" s="134"/>
      <c r="C13" s="134"/>
      <c r="D13" s="134"/>
      <c r="E13" s="134"/>
      <c r="F13" s="135"/>
      <c r="G13" s="153" t="s">
        <v>141</v>
      </c>
      <c r="H13" s="139"/>
      <c r="I13" s="139"/>
      <c r="J13" s="154">
        <v>3</v>
      </c>
      <c r="K13" s="139"/>
      <c r="L13" s="139"/>
      <c r="M13" s="154">
        <v>173</v>
      </c>
      <c r="N13" s="154">
        <v>224</v>
      </c>
      <c r="O13" s="154">
        <v>154</v>
      </c>
      <c r="P13" s="139"/>
      <c r="Q13" s="154">
        <v>0</v>
      </c>
      <c r="R13" s="154">
        <v>0</v>
      </c>
      <c r="S13" s="139"/>
      <c r="T13" s="139"/>
      <c r="U13" s="154">
        <v>51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5">
        <f>SUM(H13:U13)</f>
        <v>605</v>
      </c>
    </row>
    <row r="14" spans="1:37" s="151" customFormat="1" x14ac:dyDescent="0.55000000000000004">
      <c r="A14" s="134"/>
      <c r="B14" s="134"/>
      <c r="C14" s="134"/>
      <c r="D14" s="134"/>
      <c r="E14" s="134"/>
      <c r="F14" s="135"/>
      <c r="G14" s="156" t="s">
        <v>138</v>
      </c>
      <c r="H14" s="149"/>
      <c r="I14" s="149"/>
      <c r="J14" s="148" t="str">
        <f t="shared" ref="J14:R14" si="2">IF(ISBLANK(J13),$G$6,IF(J13&gt;=J12,$F$6,$G$6))</f>
        <v>ü</v>
      </c>
      <c r="K14" s="149"/>
      <c r="L14" s="149"/>
      <c r="M14" s="148" t="str">
        <f t="shared" si="2"/>
        <v>ü</v>
      </c>
      <c r="N14" s="148" t="str">
        <f t="shared" si="2"/>
        <v>ü</v>
      </c>
      <c r="O14" s="148" t="str">
        <f t="shared" si="2"/>
        <v>ü</v>
      </c>
      <c r="P14" s="149"/>
      <c r="Q14" s="148" t="str">
        <f t="shared" ref="Q14" si="3">IF(ISBLANK(Q13),$G$6,IF(Q13&gt;=Q12,$F$6,$G$6))</f>
        <v>û</v>
      </c>
      <c r="R14" s="148" t="str">
        <f t="shared" si="2"/>
        <v>û</v>
      </c>
      <c r="S14" s="149"/>
      <c r="T14" s="149"/>
      <c r="U14" s="148" t="str">
        <f t="shared" ref="U14" si="4">IF(ISBLANK(U13),$G$6,IF(U13&gt;=U12,$F$6,$G$6))</f>
        <v>ü</v>
      </c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48" t="str">
        <f>IF(ISBLANK(AK13),$G$6,IF(AK13&gt;=AK12,$F$6,$G$6))</f>
        <v>ü</v>
      </c>
    </row>
    <row r="15" spans="1:37" s="140" customFormat="1" ht="21" customHeight="1" x14ac:dyDescent="0.55000000000000004">
      <c r="A15" s="157" t="s">
        <v>142</v>
      </c>
      <c r="B15" s="157"/>
      <c r="C15" s="157"/>
      <c r="D15" s="157"/>
      <c r="E15" s="157"/>
      <c r="F15" s="158" t="s">
        <v>143</v>
      </c>
      <c r="G15" s="136" t="s">
        <v>12</v>
      </c>
      <c r="H15" s="145">
        <v>48</v>
      </c>
      <c r="I15" s="145">
        <v>48</v>
      </c>
      <c r="J15" s="145">
        <v>48</v>
      </c>
      <c r="K15" s="145">
        <v>48</v>
      </c>
      <c r="L15" s="145">
        <v>48</v>
      </c>
      <c r="M15" s="145">
        <v>48</v>
      </c>
      <c r="N15" s="145">
        <v>48</v>
      </c>
      <c r="O15" s="145">
        <v>48</v>
      </c>
      <c r="P15" s="145">
        <v>48</v>
      </c>
      <c r="Q15" s="145">
        <v>48</v>
      </c>
      <c r="R15" s="145">
        <v>48</v>
      </c>
      <c r="S15" s="145">
        <v>48</v>
      </c>
      <c r="T15" s="145">
        <v>48</v>
      </c>
      <c r="U15" s="145">
        <v>48</v>
      </c>
      <c r="V15" s="145">
        <v>48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7">
        <v>48</v>
      </c>
    </row>
    <row r="16" spans="1:37" s="140" customFormat="1" x14ac:dyDescent="0.55000000000000004">
      <c r="A16" s="157"/>
      <c r="B16" s="157"/>
      <c r="C16" s="157"/>
      <c r="D16" s="157"/>
      <c r="E16" s="157"/>
      <c r="F16" s="158"/>
      <c r="G16" s="141" t="s">
        <v>2</v>
      </c>
      <c r="H16" s="142">
        <f>IFERROR((H18/H17)*100,0)</f>
        <v>50</v>
      </c>
      <c r="I16" s="142">
        <f t="shared" ref="I16:V16" si="5">IFERROR((I18/I17)*100,0)</f>
        <v>58.095238095238102</v>
      </c>
      <c r="J16" s="142">
        <f t="shared" si="5"/>
        <v>27.450980392156865</v>
      </c>
      <c r="K16" s="142">
        <f t="shared" si="5"/>
        <v>52.72727272727272</v>
      </c>
      <c r="L16" s="142">
        <f t="shared" si="5"/>
        <v>41.818181818181813</v>
      </c>
      <c r="M16" s="142">
        <f t="shared" si="5"/>
        <v>43.75</v>
      </c>
      <c r="N16" s="142">
        <f t="shared" si="5"/>
        <v>95.714285714285722</v>
      </c>
      <c r="O16" s="142">
        <f t="shared" si="5"/>
        <v>56.043956043956044</v>
      </c>
      <c r="P16" s="142">
        <f t="shared" si="5"/>
        <v>34.782608695652172</v>
      </c>
      <c r="Q16" s="142">
        <f t="shared" si="5"/>
        <v>48.529411764705884</v>
      </c>
      <c r="R16" s="142">
        <f t="shared" si="5"/>
        <v>43.137254901960787</v>
      </c>
      <c r="S16" s="142">
        <f t="shared" si="5"/>
        <v>30</v>
      </c>
      <c r="T16" s="142">
        <f t="shared" si="5"/>
        <v>52.459016393442624</v>
      </c>
      <c r="U16" s="142">
        <f t="shared" si="5"/>
        <v>38.70967741935484</v>
      </c>
      <c r="V16" s="142">
        <f t="shared" si="5"/>
        <v>24.390243902439025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4">
        <f>IFERROR((AK18/AK17)*100,0)</f>
        <v>49.885057471264368</v>
      </c>
    </row>
    <row r="17" spans="1:37" s="140" customFormat="1" x14ac:dyDescent="0.55000000000000004">
      <c r="A17" s="157"/>
      <c r="B17" s="157"/>
      <c r="C17" s="157"/>
      <c r="D17" s="157"/>
      <c r="E17" s="157"/>
      <c r="F17" s="158"/>
      <c r="G17" s="136" t="s">
        <v>136</v>
      </c>
      <c r="H17" s="145">
        <v>56</v>
      </c>
      <c r="I17" s="145">
        <v>105</v>
      </c>
      <c r="J17" s="145">
        <v>51</v>
      </c>
      <c r="K17" s="145">
        <v>55</v>
      </c>
      <c r="L17" s="145">
        <v>55</v>
      </c>
      <c r="M17" s="145">
        <v>48</v>
      </c>
      <c r="N17" s="145">
        <v>70</v>
      </c>
      <c r="O17" s="145">
        <v>91</v>
      </c>
      <c r="P17" s="145">
        <v>46</v>
      </c>
      <c r="Q17" s="145">
        <v>68</v>
      </c>
      <c r="R17" s="145">
        <v>51</v>
      </c>
      <c r="S17" s="145">
        <v>10</v>
      </c>
      <c r="T17" s="145">
        <v>61</v>
      </c>
      <c r="U17" s="145">
        <v>62</v>
      </c>
      <c r="V17" s="145">
        <v>41</v>
      </c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5">
        <f>SUM(H17:W17)</f>
        <v>870</v>
      </c>
    </row>
    <row r="18" spans="1:37" s="140" customFormat="1" x14ac:dyDescent="0.55000000000000004">
      <c r="A18" s="157"/>
      <c r="B18" s="157"/>
      <c r="C18" s="157"/>
      <c r="D18" s="157"/>
      <c r="E18" s="157"/>
      <c r="F18" s="158"/>
      <c r="G18" s="136" t="s">
        <v>144</v>
      </c>
      <c r="H18" s="145">
        <v>28</v>
      </c>
      <c r="I18" s="145">
        <v>61</v>
      </c>
      <c r="J18" s="145">
        <v>14</v>
      </c>
      <c r="K18" s="145">
        <v>29</v>
      </c>
      <c r="L18" s="145">
        <v>23</v>
      </c>
      <c r="M18" s="145">
        <v>21</v>
      </c>
      <c r="N18" s="145">
        <v>67</v>
      </c>
      <c r="O18" s="145">
        <v>51</v>
      </c>
      <c r="P18" s="145">
        <v>16</v>
      </c>
      <c r="Q18" s="145">
        <v>33</v>
      </c>
      <c r="R18" s="145">
        <v>22</v>
      </c>
      <c r="S18" s="145">
        <v>3</v>
      </c>
      <c r="T18" s="145">
        <v>32</v>
      </c>
      <c r="U18" s="145">
        <v>24</v>
      </c>
      <c r="V18" s="145">
        <v>10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5">
        <f>SUM(H18:W18)</f>
        <v>434</v>
      </c>
    </row>
    <row r="19" spans="1:37" s="151" customFormat="1" x14ac:dyDescent="0.55000000000000004">
      <c r="A19" s="157"/>
      <c r="B19" s="157"/>
      <c r="C19" s="157"/>
      <c r="D19" s="157"/>
      <c r="E19" s="157"/>
      <c r="F19" s="158"/>
      <c r="G19" s="147" t="s">
        <v>138</v>
      </c>
      <c r="H19" s="148" t="str">
        <f>IF(H16=0,$G$6,IF(H16&gt;=H15,$F$6,$G$6))</f>
        <v>ü</v>
      </c>
      <c r="I19" s="148" t="str">
        <f t="shared" ref="I19:V19" si="6">IF(I16=0,$G$6,IF(I16&gt;=I15,$F$6,$G$6))</f>
        <v>ü</v>
      </c>
      <c r="J19" s="148" t="str">
        <f t="shared" si="6"/>
        <v>û</v>
      </c>
      <c r="K19" s="148" t="str">
        <f t="shared" si="6"/>
        <v>ü</v>
      </c>
      <c r="L19" s="148" t="str">
        <f t="shared" si="6"/>
        <v>û</v>
      </c>
      <c r="M19" s="148" t="str">
        <f t="shared" si="6"/>
        <v>û</v>
      </c>
      <c r="N19" s="148" t="str">
        <f t="shared" si="6"/>
        <v>ü</v>
      </c>
      <c r="O19" s="148" t="str">
        <f t="shared" si="6"/>
        <v>ü</v>
      </c>
      <c r="P19" s="148" t="str">
        <f t="shared" si="6"/>
        <v>û</v>
      </c>
      <c r="Q19" s="148" t="str">
        <f t="shared" si="6"/>
        <v>ü</v>
      </c>
      <c r="R19" s="148" t="str">
        <f t="shared" si="6"/>
        <v>û</v>
      </c>
      <c r="S19" s="148" t="str">
        <f t="shared" si="6"/>
        <v>û</v>
      </c>
      <c r="T19" s="148" t="str">
        <f t="shared" si="6"/>
        <v>ü</v>
      </c>
      <c r="U19" s="148" t="str">
        <f t="shared" si="6"/>
        <v>û</v>
      </c>
      <c r="V19" s="148" t="str">
        <f t="shared" si="6"/>
        <v>û</v>
      </c>
      <c r="W19" s="149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48" t="str">
        <f>IF(AK16=0,$G$6,IF(AK16&gt;=AK15,$F$6,$G$6))</f>
        <v>ü</v>
      </c>
    </row>
    <row r="20" spans="1:37" s="140" customFormat="1" ht="21" customHeight="1" x14ac:dyDescent="0.55000000000000004">
      <c r="A20" s="159" t="s">
        <v>145</v>
      </c>
      <c r="B20" s="159"/>
      <c r="C20" s="159"/>
      <c r="D20" s="159"/>
      <c r="E20" s="159"/>
      <c r="F20" s="160" t="s">
        <v>146</v>
      </c>
      <c r="G20" s="161" t="s">
        <v>12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</row>
    <row r="21" spans="1:37" s="140" customFormat="1" x14ac:dyDescent="0.55000000000000004">
      <c r="A21" s="159"/>
      <c r="B21" s="159"/>
      <c r="C21" s="159"/>
      <c r="D21" s="159"/>
      <c r="E21" s="159"/>
      <c r="F21" s="160"/>
      <c r="G21" s="162" t="s">
        <v>141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</row>
    <row r="22" spans="1:37" s="151" customFormat="1" x14ac:dyDescent="0.55000000000000004">
      <c r="A22" s="159"/>
      <c r="B22" s="159"/>
      <c r="C22" s="159"/>
      <c r="D22" s="159"/>
      <c r="E22" s="159"/>
      <c r="F22" s="160"/>
      <c r="G22" s="163" t="s">
        <v>138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49"/>
    </row>
    <row r="23" spans="1:37" s="140" customFormat="1" ht="21" customHeight="1" x14ac:dyDescent="0.55000000000000004">
      <c r="A23" s="164" t="s">
        <v>147</v>
      </c>
      <c r="B23" s="164"/>
      <c r="C23" s="164"/>
      <c r="D23" s="164"/>
      <c r="E23" s="164"/>
      <c r="F23" s="165" t="s">
        <v>148</v>
      </c>
      <c r="G23" s="166" t="s">
        <v>12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</row>
    <row r="24" spans="1:37" s="140" customFormat="1" x14ac:dyDescent="0.55000000000000004">
      <c r="A24" s="164"/>
      <c r="B24" s="164"/>
      <c r="C24" s="164"/>
      <c r="D24" s="164"/>
      <c r="E24" s="164"/>
      <c r="F24" s="165"/>
      <c r="G24" s="166" t="s">
        <v>141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1:37" s="151" customFormat="1" x14ac:dyDescent="0.55000000000000004">
      <c r="A25" s="164"/>
      <c r="B25" s="164"/>
      <c r="C25" s="164"/>
      <c r="D25" s="164"/>
      <c r="E25" s="164"/>
      <c r="F25" s="165"/>
      <c r="G25" s="167" t="s">
        <v>138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49"/>
    </row>
    <row r="26" spans="1:37" s="140" customFormat="1" ht="21" customHeight="1" x14ac:dyDescent="0.55000000000000004">
      <c r="A26" s="157" t="s">
        <v>149</v>
      </c>
      <c r="B26" s="157"/>
      <c r="C26" s="157"/>
      <c r="D26" s="157"/>
      <c r="E26" s="157"/>
      <c r="F26" s="158" t="s">
        <v>150</v>
      </c>
      <c r="G26" s="152" t="s">
        <v>12</v>
      </c>
      <c r="H26" s="145">
        <v>150</v>
      </c>
      <c r="I26" s="145">
        <v>150</v>
      </c>
      <c r="J26" s="145">
        <v>150</v>
      </c>
      <c r="K26" s="145">
        <v>150</v>
      </c>
      <c r="L26" s="145">
        <v>150</v>
      </c>
      <c r="M26" s="145">
        <v>150</v>
      </c>
      <c r="N26" s="145">
        <v>150</v>
      </c>
      <c r="O26" s="145">
        <v>150</v>
      </c>
      <c r="P26" s="145">
        <v>150</v>
      </c>
      <c r="Q26" s="145">
        <v>150</v>
      </c>
      <c r="R26" s="145">
        <v>150</v>
      </c>
      <c r="S26" s="145">
        <v>150</v>
      </c>
      <c r="T26" s="145">
        <v>150</v>
      </c>
      <c r="U26" s="145">
        <v>150</v>
      </c>
      <c r="V26" s="145">
        <v>150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45">
        <v>2000</v>
      </c>
    </row>
    <row r="27" spans="1:37" s="140" customFormat="1" x14ac:dyDescent="0.55000000000000004">
      <c r="A27" s="157"/>
      <c r="B27" s="157"/>
      <c r="C27" s="157"/>
      <c r="D27" s="157"/>
      <c r="E27" s="157"/>
      <c r="F27" s="158"/>
      <c r="G27" s="153" t="s">
        <v>141</v>
      </c>
      <c r="H27" s="154">
        <v>200</v>
      </c>
      <c r="I27" s="154">
        <v>150</v>
      </c>
      <c r="J27" s="154">
        <v>150</v>
      </c>
      <c r="K27" s="154">
        <v>150</v>
      </c>
      <c r="L27" s="154">
        <v>150</v>
      </c>
      <c r="M27" s="154">
        <v>156</v>
      </c>
      <c r="N27" s="154">
        <v>182</v>
      </c>
      <c r="O27" s="154">
        <v>150</v>
      </c>
      <c r="P27" s="154">
        <v>150</v>
      </c>
      <c r="Q27" s="154">
        <v>150</v>
      </c>
      <c r="R27" s="154">
        <v>198</v>
      </c>
      <c r="S27" s="154">
        <v>166</v>
      </c>
      <c r="T27" s="154">
        <v>242</v>
      </c>
      <c r="U27" s="154">
        <v>180</v>
      </c>
      <c r="V27" s="154">
        <v>151</v>
      </c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55">
        <f>SUM(H27:V27)</f>
        <v>2525</v>
      </c>
    </row>
    <row r="28" spans="1:37" s="140" customFormat="1" x14ac:dyDescent="0.55000000000000004">
      <c r="A28" s="157"/>
      <c r="B28" s="157"/>
      <c r="C28" s="157"/>
      <c r="D28" s="157"/>
      <c r="E28" s="157"/>
      <c r="F28" s="158"/>
      <c r="G28" s="156" t="s">
        <v>138</v>
      </c>
      <c r="H28" s="148" t="str">
        <f>IF(ISBLANK(H27),$G$6,IF(H27&gt;=H26,$F$6,$G$6))</f>
        <v>ü</v>
      </c>
      <c r="I28" s="148" t="str">
        <f t="shared" ref="I28:V28" si="7">IF(ISBLANK(I27),$G$6,IF(I27&gt;=I26,$F$6,$G$6))</f>
        <v>ü</v>
      </c>
      <c r="J28" s="148" t="str">
        <f t="shared" si="7"/>
        <v>ü</v>
      </c>
      <c r="K28" s="148" t="str">
        <f t="shared" si="7"/>
        <v>ü</v>
      </c>
      <c r="L28" s="148" t="str">
        <f t="shared" si="7"/>
        <v>ü</v>
      </c>
      <c r="M28" s="148" t="str">
        <f t="shared" si="7"/>
        <v>ü</v>
      </c>
      <c r="N28" s="148" t="str">
        <f t="shared" si="7"/>
        <v>ü</v>
      </c>
      <c r="O28" s="148" t="str">
        <f t="shared" si="7"/>
        <v>ü</v>
      </c>
      <c r="P28" s="148" t="str">
        <f t="shared" si="7"/>
        <v>ü</v>
      </c>
      <c r="Q28" s="148" t="str">
        <f t="shared" si="7"/>
        <v>ü</v>
      </c>
      <c r="R28" s="148" t="str">
        <f t="shared" si="7"/>
        <v>ü</v>
      </c>
      <c r="S28" s="148" t="str">
        <f t="shared" si="7"/>
        <v>ü</v>
      </c>
      <c r="T28" s="148" t="str">
        <f t="shared" si="7"/>
        <v>ü</v>
      </c>
      <c r="U28" s="148" t="str">
        <f t="shared" si="7"/>
        <v>ü</v>
      </c>
      <c r="V28" s="148" t="str">
        <f t="shared" si="7"/>
        <v>ü</v>
      </c>
      <c r="W28" s="14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8" t="str">
        <f>IF(ISBLANK(AK27),$G$6,IF(AK27&gt;=AK26,$F$6,$G$6))</f>
        <v>ü</v>
      </c>
    </row>
    <row r="29" spans="1:37" s="140" customFormat="1" ht="21" customHeight="1" x14ac:dyDescent="0.55000000000000004">
      <c r="A29" s="157" t="s">
        <v>151</v>
      </c>
      <c r="B29" s="157"/>
      <c r="C29" s="157"/>
      <c r="D29" s="157"/>
      <c r="E29" s="157"/>
      <c r="F29" s="168" t="s">
        <v>152</v>
      </c>
      <c r="G29" s="152" t="s">
        <v>12</v>
      </c>
      <c r="H29" s="139"/>
      <c r="I29" s="139"/>
      <c r="J29" s="139"/>
      <c r="K29" s="139"/>
      <c r="L29" s="139"/>
      <c r="M29" s="145">
        <v>1</v>
      </c>
      <c r="N29" s="139"/>
      <c r="O29" s="145">
        <v>1</v>
      </c>
      <c r="P29" s="139"/>
      <c r="Q29" s="145">
        <v>1</v>
      </c>
      <c r="R29" s="145">
        <v>1</v>
      </c>
      <c r="S29" s="139"/>
      <c r="T29" s="139"/>
      <c r="U29" s="145">
        <v>2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5">
        <v>6</v>
      </c>
    </row>
    <row r="30" spans="1:37" s="140" customFormat="1" x14ac:dyDescent="0.55000000000000004">
      <c r="A30" s="157"/>
      <c r="B30" s="157"/>
      <c r="C30" s="157"/>
      <c r="D30" s="157"/>
      <c r="E30" s="157"/>
      <c r="F30" s="168"/>
      <c r="G30" s="153" t="s">
        <v>141</v>
      </c>
      <c r="H30" s="139"/>
      <c r="I30" s="139"/>
      <c r="J30" s="139"/>
      <c r="K30" s="139"/>
      <c r="L30" s="139"/>
      <c r="M30" s="154">
        <v>0</v>
      </c>
      <c r="N30" s="139"/>
      <c r="O30" s="154">
        <v>1</v>
      </c>
      <c r="P30" s="139"/>
      <c r="Q30" s="154">
        <v>1</v>
      </c>
      <c r="R30" s="154">
        <v>0</v>
      </c>
      <c r="S30" s="139"/>
      <c r="T30" s="139"/>
      <c r="U30" s="154">
        <v>2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55">
        <f>SUM(H30:U30)</f>
        <v>4</v>
      </c>
    </row>
    <row r="31" spans="1:37" s="140" customFormat="1" x14ac:dyDescent="0.55000000000000004">
      <c r="A31" s="157"/>
      <c r="B31" s="157"/>
      <c r="C31" s="157"/>
      <c r="D31" s="157"/>
      <c r="E31" s="157"/>
      <c r="F31" s="168"/>
      <c r="G31" s="156" t="s">
        <v>138</v>
      </c>
      <c r="H31" s="149"/>
      <c r="I31" s="149"/>
      <c r="J31" s="149"/>
      <c r="K31" s="149"/>
      <c r="L31" s="149"/>
      <c r="M31" s="148" t="str">
        <f t="shared" ref="M31:R31" si="8">IF(ISBLANK(M30),$G$6,IF(M30&gt;=M29,$F$6,$G$6))</f>
        <v>û</v>
      </c>
      <c r="N31" s="149"/>
      <c r="O31" s="148" t="str">
        <f t="shared" si="8"/>
        <v>ü</v>
      </c>
      <c r="P31" s="149"/>
      <c r="Q31" s="148" t="str">
        <f>IF(ISBLANK(Q30),$G$6,IF(Q30&gt;=Q29,$F$6,$G$6))</f>
        <v>ü</v>
      </c>
      <c r="R31" s="148" t="str">
        <f t="shared" si="8"/>
        <v>û</v>
      </c>
      <c r="S31" s="149"/>
      <c r="T31" s="149"/>
      <c r="U31" s="148" t="str">
        <f t="shared" ref="U31" si="9">IF(ISBLANK(U30),$G$6,IF(U30&gt;=U29,$F$6,$G$6))</f>
        <v>ü</v>
      </c>
      <c r="V31" s="149"/>
      <c r="W31" s="14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8" t="str">
        <f>IF(ISBLANK(AK30),$G$6,IF(AK30&gt;=AK29,$F$6,$G$6))</f>
        <v>û</v>
      </c>
    </row>
    <row r="32" spans="1:37" s="140" customFormat="1" ht="21" customHeight="1" x14ac:dyDescent="0.55000000000000004">
      <c r="A32" s="157" t="s">
        <v>153</v>
      </c>
      <c r="B32" s="157"/>
      <c r="C32" s="157"/>
      <c r="D32" s="157"/>
      <c r="E32" s="157"/>
      <c r="F32" s="169" t="s">
        <v>154</v>
      </c>
      <c r="G32" s="152" t="s">
        <v>12</v>
      </c>
      <c r="H32" s="139"/>
      <c r="I32" s="145">
        <v>1</v>
      </c>
      <c r="J32" s="145">
        <v>1</v>
      </c>
      <c r="K32" s="145">
        <v>1</v>
      </c>
      <c r="L32" s="139"/>
      <c r="M32" s="145">
        <v>1</v>
      </c>
      <c r="N32" s="145">
        <v>1</v>
      </c>
      <c r="O32" s="145">
        <v>1</v>
      </c>
      <c r="P32" s="139"/>
      <c r="Q32" s="139"/>
      <c r="R32" s="145">
        <v>1</v>
      </c>
      <c r="S32" s="139"/>
      <c r="T32" s="145">
        <v>1</v>
      </c>
      <c r="U32" s="145">
        <v>1</v>
      </c>
      <c r="V32" s="145">
        <v>1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5">
        <v>10</v>
      </c>
    </row>
    <row r="33" spans="1:37" s="140" customFormat="1" x14ac:dyDescent="0.55000000000000004">
      <c r="A33" s="157"/>
      <c r="B33" s="157"/>
      <c r="C33" s="157"/>
      <c r="D33" s="157"/>
      <c r="E33" s="157"/>
      <c r="F33" s="169"/>
      <c r="G33" s="153" t="s">
        <v>141</v>
      </c>
      <c r="H33" s="139"/>
      <c r="I33" s="154">
        <v>3</v>
      </c>
      <c r="J33" s="154">
        <v>3</v>
      </c>
      <c r="K33" s="154">
        <v>3</v>
      </c>
      <c r="L33" s="139"/>
      <c r="M33" s="154">
        <v>2</v>
      </c>
      <c r="N33" s="154">
        <v>1</v>
      </c>
      <c r="O33" s="154">
        <v>1</v>
      </c>
      <c r="P33" s="139"/>
      <c r="Q33" s="139"/>
      <c r="R33" s="154">
        <v>1</v>
      </c>
      <c r="S33" s="139"/>
      <c r="T33" s="154">
        <v>0</v>
      </c>
      <c r="U33" s="154">
        <v>2</v>
      </c>
      <c r="V33" s="154">
        <v>3</v>
      </c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55">
        <f>SUM(H33:V33)</f>
        <v>19</v>
      </c>
    </row>
    <row r="34" spans="1:37" s="140" customFormat="1" x14ac:dyDescent="0.55000000000000004">
      <c r="A34" s="157"/>
      <c r="B34" s="157"/>
      <c r="C34" s="157"/>
      <c r="D34" s="157"/>
      <c r="E34" s="157"/>
      <c r="F34" s="169"/>
      <c r="G34" s="156" t="s">
        <v>138</v>
      </c>
      <c r="H34" s="149"/>
      <c r="I34" s="148" t="str">
        <f t="shared" ref="I34:V34" si="10">IF(ISBLANK(I33),$G$6,IF(I33&gt;=I32,$F$6,$G$6))</f>
        <v>ü</v>
      </c>
      <c r="J34" s="148" t="str">
        <f t="shared" si="10"/>
        <v>ü</v>
      </c>
      <c r="K34" s="148" t="str">
        <f t="shared" si="10"/>
        <v>ü</v>
      </c>
      <c r="L34" s="149"/>
      <c r="M34" s="148" t="str">
        <f t="shared" si="10"/>
        <v>ü</v>
      </c>
      <c r="N34" s="148" t="str">
        <f t="shared" si="10"/>
        <v>ü</v>
      </c>
      <c r="O34" s="148" t="str">
        <f t="shared" si="10"/>
        <v>ü</v>
      </c>
      <c r="P34" s="149"/>
      <c r="Q34" s="149"/>
      <c r="R34" s="148" t="str">
        <f t="shared" si="10"/>
        <v>ü</v>
      </c>
      <c r="S34" s="149"/>
      <c r="T34" s="148" t="str">
        <f t="shared" si="10"/>
        <v>û</v>
      </c>
      <c r="U34" s="148" t="str">
        <f t="shared" si="10"/>
        <v>ü</v>
      </c>
      <c r="V34" s="148" t="str">
        <f t="shared" si="10"/>
        <v>ü</v>
      </c>
      <c r="W34" s="14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48" t="str">
        <f>IF(ISBLANK(AK33),$G$6,IF(AK33&gt;=AK32,$F$6,$G$6))</f>
        <v>ü</v>
      </c>
    </row>
    <row r="35" spans="1:37" s="140" customFormat="1" ht="21" customHeight="1" x14ac:dyDescent="0.55000000000000004">
      <c r="A35" s="157" t="s">
        <v>155</v>
      </c>
      <c r="B35" s="157"/>
      <c r="C35" s="157"/>
      <c r="D35" s="157"/>
      <c r="E35" s="157"/>
      <c r="F35" s="158" t="s">
        <v>156</v>
      </c>
      <c r="G35" s="152" t="s">
        <v>12</v>
      </c>
      <c r="H35" s="145">
        <v>7</v>
      </c>
      <c r="I35" s="139"/>
      <c r="J35" s="139"/>
      <c r="K35" s="139"/>
      <c r="L35" s="139"/>
      <c r="M35" s="139"/>
      <c r="N35" s="139"/>
      <c r="O35" s="139"/>
      <c r="P35" s="145">
        <v>1</v>
      </c>
      <c r="Q35" s="145">
        <v>1</v>
      </c>
      <c r="R35" s="139"/>
      <c r="S35" s="145">
        <v>1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5">
        <v>10</v>
      </c>
    </row>
    <row r="36" spans="1:37" s="140" customFormat="1" x14ac:dyDescent="0.55000000000000004">
      <c r="A36" s="157"/>
      <c r="B36" s="157"/>
      <c r="C36" s="157"/>
      <c r="D36" s="157"/>
      <c r="E36" s="157"/>
      <c r="F36" s="158"/>
      <c r="G36" s="153" t="s">
        <v>141</v>
      </c>
      <c r="H36" s="154">
        <v>7</v>
      </c>
      <c r="I36" s="139"/>
      <c r="J36" s="139"/>
      <c r="K36" s="139"/>
      <c r="L36" s="139"/>
      <c r="M36" s="139"/>
      <c r="N36" s="139"/>
      <c r="O36" s="139"/>
      <c r="P36" s="154">
        <v>1</v>
      </c>
      <c r="Q36" s="154">
        <v>1</v>
      </c>
      <c r="R36" s="139"/>
      <c r="S36" s="154">
        <v>1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55">
        <f>SUM(H36:U36)</f>
        <v>10</v>
      </c>
    </row>
    <row r="37" spans="1:37" s="140" customFormat="1" x14ac:dyDescent="0.55000000000000004">
      <c r="A37" s="157"/>
      <c r="B37" s="157"/>
      <c r="C37" s="157"/>
      <c r="D37" s="157"/>
      <c r="E37" s="157"/>
      <c r="F37" s="158"/>
      <c r="G37" s="156" t="s">
        <v>138</v>
      </c>
      <c r="H37" s="148" t="str">
        <f>IF(ISBLANK(H36),$G$6,IF(H36&gt;=H35,$F$6,$G$6))</f>
        <v>ü</v>
      </c>
      <c r="I37" s="149"/>
      <c r="J37" s="149"/>
      <c r="K37" s="149"/>
      <c r="L37" s="149"/>
      <c r="M37" s="149"/>
      <c r="N37" s="149"/>
      <c r="O37" s="149"/>
      <c r="P37" s="148" t="str">
        <f t="shared" ref="P37:Q37" si="11">IF(ISBLANK(P36),$G$6,IF(P36&gt;=P35,$F$6,$G$6))</f>
        <v>ü</v>
      </c>
      <c r="Q37" s="148" t="str">
        <f t="shared" si="11"/>
        <v>ü</v>
      </c>
      <c r="R37" s="149"/>
      <c r="S37" s="148" t="str">
        <f t="shared" ref="S37" si="12">IF(ISBLANK(S36),$G$6,IF(S36&gt;=S35,$F$6,$G$6))</f>
        <v>ü</v>
      </c>
      <c r="T37" s="149"/>
      <c r="U37" s="149"/>
      <c r="V37" s="149"/>
      <c r="W37" s="14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48" t="str">
        <f>IF(ISBLANK(AK36),$G$6,IF(AK36&gt;=AK35,$F$6,$G$6))</f>
        <v>ü</v>
      </c>
    </row>
    <row r="38" spans="1:37" s="140" customFormat="1" ht="21" customHeight="1" x14ac:dyDescent="0.55000000000000004">
      <c r="A38" s="157" t="s">
        <v>157</v>
      </c>
      <c r="B38" s="157"/>
      <c r="C38" s="157"/>
      <c r="D38" s="157"/>
      <c r="E38" s="157"/>
      <c r="F38" s="169" t="s">
        <v>158</v>
      </c>
      <c r="G38" s="152" t="s">
        <v>12</v>
      </c>
      <c r="H38" s="145">
        <v>1</v>
      </c>
      <c r="I38" s="145">
        <v>1</v>
      </c>
      <c r="J38" s="145">
        <v>1</v>
      </c>
      <c r="K38" s="145">
        <v>1</v>
      </c>
      <c r="L38" s="145">
        <v>1</v>
      </c>
      <c r="M38" s="145">
        <v>1</v>
      </c>
      <c r="N38" s="145">
        <v>1</v>
      </c>
      <c r="O38" s="145">
        <v>1</v>
      </c>
      <c r="P38" s="145">
        <v>1</v>
      </c>
      <c r="Q38" s="145">
        <v>1</v>
      </c>
      <c r="R38" s="145">
        <v>1</v>
      </c>
      <c r="S38" s="145">
        <v>1</v>
      </c>
      <c r="T38" s="145">
        <v>1</v>
      </c>
      <c r="U38" s="145">
        <v>1</v>
      </c>
      <c r="V38" s="145">
        <v>1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45">
        <v>15</v>
      </c>
    </row>
    <row r="39" spans="1:37" s="140" customFormat="1" x14ac:dyDescent="0.55000000000000004">
      <c r="A39" s="157"/>
      <c r="B39" s="157"/>
      <c r="C39" s="157"/>
      <c r="D39" s="157"/>
      <c r="E39" s="157"/>
      <c r="F39" s="158"/>
      <c r="G39" s="153" t="s">
        <v>141</v>
      </c>
      <c r="H39" s="154">
        <v>1</v>
      </c>
      <c r="I39" s="154">
        <v>1</v>
      </c>
      <c r="J39" s="154">
        <v>1</v>
      </c>
      <c r="K39" s="154">
        <v>1</v>
      </c>
      <c r="L39" s="154">
        <v>1</v>
      </c>
      <c r="M39" s="154">
        <v>1</v>
      </c>
      <c r="N39" s="154">
        <v>1</v>
      </c>
      <c r="O39" s="154">
        <v>1</v>
      </c>
      <c r="P39" s="154">
        <v>1</v>
      </c>
      <c r="Q39" s="154">
        <v>1</v>
      </c>
      <c r="R39" s="154">
        <v>1</v>
      </c>
      <c r="S39" s="154">
        <v>1</v>
      </c>
      <c r="T39" s="154">
        <v>1</v>
      </c>
      <c r="U39" s="154">
        <v>1</v>
      </c>
      <c r="V39" s="154">
        <v>1</v>
      </c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55">
        <f>SUM(H39:V39)</f>
        <v>15</v>
      </c>
    </row>
    <row r="40" spans="1:37" s="140" customFormat="1" x14ac:dyDescent="0.55000000000000004">
      <c r="A40" s="157"/>
      <c r="B40" s="157"/>
      <c r="C40" s="157"/>
      <c r="D40" s="157"/>
      <c r="E40" s="157"/>
      <c r="F40" s="158"/>
      <c r="G40" s="156" t="s">
        <v>138</v>
      </c>
      <c r="H40" s="148" t="str">
        <f>IF(ISBLANK(H39),$G$6,IF(H39&gt;=H38,$F$6,$G$6))</f>
        <v>ü</v>
      </c>
      <c r="I40" s="148" t="str">
        <f t="shared" ref="I40:V40" si="13">IF(ISBLANK(I39),$G$6,IF(I39&gt;=I38,$F$6,$G$6))</f>
        <v>ü</v>
      </c>
      <c r="J40" s="148" t="str">
        <f t="shared" si="13"/>
        <v>ü</v>
      </c>
      <c r="K40" s="148" t="str">
        <f t="shared" si="13"/>
        <v>ü</v>
      </c>
      <c r="L40" s="148" t="str">
        <f t="shared" si="13"/>
        <v>ü</v>
      </c>
      <c r="M40" s="148" t="str">
        <f t="shared" si="13"/>
        <v>ü</v>
      </c>
      <c r="N40" s="148" t="str">
        <f t="shared" si="13"/>
        <v>ü</v>
      </c>
      <c r="O40" s="148" t="str">
        <f t="shared" si="13"/>
        <v>ü</v>
      </c>
      <c r="P40" s="148" t="str">
        <f t="shared" si="13"/>
        <v>ü</v>
      </c>
      <c r="Q40" s="148" t="str">
        <f t="shared" si="13"/>
        <v>ü</v>
      </c>
      <c r="R40" s="148" t="str">
        <f t="shared" si="13"/>
        <v>ü</v>
      </c>
      <c r="S40" s="148" t="str">
        <f t="shared" si="13"/>
        <v>ü</v>
      </c>
      <c r="T40" s="148" t="str">
        <f t="shared" si="13"/>
        <v>ü</v>
      </c>
      <c r="U40" s="148" t="str">
        <f t="shared" si="13"/>
        <v>ü</v>
      </c>
      <c r="V40" s="148" t="str">
        <f t="shared" si="13"/>
        <v>ü</v>
      </c>
      <c r="W40" s="14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8" t="str">
        <f>IF(ISBLANK(AK39),$G$6,IF(AK39&gt;=AK38,$F$6,$G$6))</f>
        <v>ü</v>
      </c>
    </row>
    <row r="41" spans="1:37" s="107" customFormat="1" ht="21" customHeight="1" x14ac:dyDescent="0.55000000000000004">
      <c r="A41" s="170" t="s">
        <v>159</v>
      </c>
      <c r="B41" s="171"/>
      <c r="C41" s="171"/>
      <c r="D41" s="171"/>
      <c r="E41" s="171"/>
      <c r="F41" s="172"/>
      <c r="G41" s="173" t="s">
        <v>160</v>
      </c>
      <c r="H41" s="174">
        <f t="shared" ref="H41:V41" si="14">COUNTA(H7,H12,H15,H20,H23,H26,H29,H32,H35,H38)</f>
        <v>5</v>
      </c>
      <c r="I41" s="174">
        <f t="shared" si="14"/>
        <v>5</v>
      </c>
      <c r="J41" s="174">
        <f t="shared" si="14"/>
        <v>6</v>
      </c>
      <c r="K41" s="174">
        <f t="shared" si="14"/>
        <v>5</v>
      </c>
      <c r="L41" s="174">
        <f t="shared" si="14"/>
        <v>4</v>
      </c>
      <c r="M41" s="174">
        <f t="shared" si="14"/>
        <v>7</v>
      </c>
      <c r="N41" s="174">
        <f t="shared" si="14"/>
        <v>6</v>
      </c>
      <c r="O41" s="174">
        <f t="shared" si="14"/>
        <v>7</v>
      </c>
      <c r="P41" s="174">
        <f t="shared" si="14"/>
        <v>5</v>
      </c>
      <c r="Q41" s="174">
        <f t="shared" si="14"/>
        <v>7</v>
      </c>
      <c r="R41" s="174">
        <f t="shared" si="14"/>
        <v>7</v>
      </c>
      <c r="S41" s="174">
        <f t="shared" si="14"/>
        <v>5</v>
      </c>
      <c r="T41" s="174">
        <f t="shared" si="14"/>
        <v>5</v>
      </c>
      <c r="U41" s="174">
        <f t="shared" si="14"/>
        <v>7</v>
      </c>
      <c r="V41" s="174">
        <f t="shared" si="14"/>
        <v>5</v>
      </c>
      <c r="W41" s="139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6">
        <v>8</v>
      </c>
    </row>
    <row r="42" spans="1:37" s="107" customFormat="1" ht="21" customHeight="1" x14ac:dyDescent="0.5">
      <c r="A42" s="177"/>
      <c r="B42" s="178"/>
      <c r="C42" s="178"/>
      <c r="D42" s="178"/>
      <c r="E42" s="178"/>
      <c r="F42" s="179"/>
      <c r="G42" s="173" t="s">
        <v>161</v>
      </c>
      <c r="H42" s="180">
        <f>COUNTIF(H7:H40,$F$6)</f>
        <v>4</v>
      </c>
      <c r="I42" s="180">
        <f t="shared" ref="I42:V42" si="15">COUNTIF(I7:I40,$F$6)</f>
        <v>4</v>
      </c>
      <c r="J42" s="180">
        <f t="shared" si="15"/>
        <v>5</v>
      </c>
      <c r="K42" s="180">
        <f t="shared" si="15"/>
        <v>4</v>
      </c>
      <c r="L42" s="180">
        <f t="shared" si="15"/>
        <v>3</v>
      </c>
      <c r="M42" s="180">
        <f t="shared" si="15"/>
        <v>4</v>
      </c>
      <c r="N42" s="180">
        <f t="shared" si="15"/>
        <v>5</v>
      </c>
      <c r="O42" s="180">
        <f t="shared" si="15"/>
        <v>7</v>
      </c>
      <c r="P42" s="180">
        <f t="shared" si="15"/>
        <v>4</v>
      </c>
      <c r="Q42" s="180">
        <f t="shared" si="15"/>
        <v>6</v>
      </c>
      <c r="R42" s="180">
        <f t="shared" si="15"/>
        <v>4</v>
      </c>
      <c r="S42" s="180">
        <f t="shared" si="15"/>
        <v>4</v>
      </c>
      <c r="T42" s="180">
        <f t="shared" si="15"/>
        <v>3</v>
      </c>
      <c r="U42" s="180">
        <f t="shared" si="15"/>
        <v>6</v>
      </c>
      <c r="V42" s="180">
        <f t="shared" si="15"/>
        <v>3</v>
      </c>
      <c r="W42" s="149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2">
        <f>COUNTIF(AK7:AK40,$F$6)</f>
        <v>6</v>
      </c>
    </row>
    <row r="43" spans="1:37" s="107" customFormat="1" ht="21" customHeight="1" x14ac:dyDescent="0.5">
      <c r="A43" s="183"/>
      <c r="B43" s="184"/>
      <c r="C43" s="184"/>
      <c r="D43" s="184"/>
      <c r="E43" s="184"/>
      <c r="F43" s="185"/>
      <c r="G43" s="173" t="s">
        <v>15</v>
      </c>
      <c r="H43" s="180">
        <f>IFERROR(IF(H42&gt;0,ROUND((H42/H41)*100,2),"N/A"),0)</f>
        <v>80</v>
      </c>
      <c r="I43" s="180">
        <f t="shared" ref="I43:V43" si="16">IFERROR(IF(I42&gt;0,ROUND((I42/I41)*100,2),"N/A"),0)</f>
        <v>80</v>
      </c>
      <c r="J43" s="180">
        <f t="shared" si="16"/>
        <v>83.33</v>
      </c>
      <c r="K43" s="180">
        <f t="shared" si="16"/>
        <v>80</v>
      </c>
      <c r="L43" s="180">
        <f t="shared" si="16"/>
        <v>75</v>
      </c>
      <c r="M43" s="180">
        <f t="shared" si="16"/>
        <v>57.14</v>
      </c>
      <c r="N43" s="180">
        <f t="shared" si="16"/>
        <v>83.33</v>
      </c>
      <c r="O43" s="180">
        <f t="shared" si="16"/>
        <v>100</v>
      </c>
      <c r="P43" s="180">
        <f t="shared" si="16"/>
        <v>80</v>
      </c>
      <c r="Q43" s="180">
        <f t="shared" si="16"/>
        <v>85.71</v>
      </c>
      <c r="R43" s="180">
        <f t="shared" si="16"/>
        <v>57.14</v>
      </c>
      <c r="S43" s="180">
        <f t="shared" si="16"/>
        <v>80</v>
      </c>
      <c r="T43" s="180">
        <f t="shared" si="16"/>
        <v>60</v>
      </c>
      <c r="U43" s="180">
        <f t="shared" si="16"/>
        <v>85.71</v>
      </c>
      <c r="V43" s="180">
        <f t="shared" si="16"/>
        <v>60</v>
      </c>
      <c r="W43" s="149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6">
        <f>IFERROR(ROUND((AK42/AK41)*100,2),0)</f>
        <v>75</v>
      </c>
    </row>
    <row r="44" spans="1:37" s="107" customFormat="1" x14ac:dyDescent="0.5">
      <c r="A44" s="127" t="s">
        <v>99</v>
      </c>
      <c r="B44" s="128"/>
      <c r="C44" s="128"/>
      <c r="D44" s="128"/>
      <c r="E44" s="128"/>
      <c r="F44" s="187" t="s">
        <v>132</v>
      </c>
      <c r="G44" s="187" t="s">
        <v>133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9"/>
      <c r="U44" s="189"/>
      <c r="V44" s="189"/>
      <c r="W44" s="189"/>
      <c r="X44" s="189"/>
      <c r="Y44" s="190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</row>
    <row r="45" spans="1:37" s="107" customFormat="1" ht="21" customHeight="1" x14ac:dyDescent="0.5">
      <c r="A45" s="134" t="s">
        <v>162</v>
      </c>
      <c r="B45" s="134"/>
      <c r="C45" s="134"/>
      <c r="D45" s="134"/>
      <c r="E45" s="134"/>
      <c r="F45" s="135" t="s">
        <v>163</v>
      </c>
      <c r="G45" s="192" t="s">
        <v>12</v>
      </c>
      <c r="H45" s="193">
        <v>5</v>
      </c>
      <c r="I45" s="193">
        <v>15</v>
      </c>
      <c r="J45" s="193">
        <v>5</v>
      </c>
      <c r="K45" s="193">
        <v>5</v>
      </c>
      <c r="L45" s="193">
        <v>9</v>
      </c>
      <c r="M45" s="194"/>
      <c r="N45" s="193">
        <v>5</v>
      </c>
      <c r="O45" s="193">
        <v>7</v>
      </c>
      <c r="P45" s="193">
        <v>3</v>
      </c>
      <c r="Q45" s="193">
        <v>7</v>
      </c>
      <c r="R45" s="193">
        <v>7</v>
      </c>
      <c r="S45" s="194"/>
      <c r="T45" s="193">
        <v>6</v>
      </c>
      <c r="U45" s="193">
        <v>6</v>
      </c>
      <c r="V45" s="193">
        <v>3</v>
      </c>
      <c r="W45" s="193">
        <v>1</v>
      </c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5">
        <v>84</v>
      </c>
    </row>
    <row r="46" spans="1:37" s="107" customFormat="1" x14ac:dyDescent="0.5">
      <c r="A46" s="134"/>
      <c r="B46" s="134"/>
      <c r="C46" s="134"/>
      <c r="D46" s="134"/>
      <c r="E46" s="134"/>
      <c r="F46" s="135"/>
      <c r="G46" s="192" t="s">
        <v>141</v>
      </c>
      <c r="H46" s="193">
        <v>0</v>
      </c>
      <c r="I46" s="193">
        <v>11</v>
      </c>
      <c r="J46" s="193">
        <v>3</v>
      </c>
      <c r="K46" s="193">
        <v>6</v>
      </c>
      <c r="L46" s="193">
        <v>11</v>
      </c>
      <c r="M46" s="193">
        <v>3</v>
      </c>
      <c r="N46" s="193">
        <v>1</v>
      </c>
      <c r="O46" s="193">
        <v>22</v>
      </c>
      <c r="P46" s="193">
        <v>0</v>
      </c>
      <c r="Q46" s="193">
        <v>16</v>
      </c>
      <c r="R46" s="193">
        <v>8</v>
      </c>
      <c r="S46" s="194"/>
      <c r="T46" s="193">
        <v>9</v>
      </c>
      <c r="U46" s="193">
        <v>6</v>
      </c>
      <c r="V46" s="193">
        <v>1</v>
      </c>
      <c r="W46" s="193">
        <v>0</v>
      </c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6">
        <f>SUM(H46:W46)</f>
        <v>97</v>
      </c>
    </row>
    <row r="47" spans="1:37" s="107" customFormat="1" x14ac:dyDescent="0.4">
      <c r="A47" s="134"/>
      <c r="B47" s="134"/>
      <c r="C47" s="134"/>
      <c r="D47" s="134"/>
      <c r="E47" s="134"/>
      <c r="F47" s="135"/>
      <c r="G47" s="156" t="s">
        <v>138</v>
      </c>
      <c r="H47" s="148" t="str">
        <f>IF(ISBLANK(H46),$G$6,IF(H46&gt;=H45,$F$6,$G$6))</f>
        <v>û</v>
      </c>
      <c r="I47" s="148" t="str">
        <f t="shared" ref="I47:W47" si="17">IF(ISBLANK(I46),$G$6,IF(I46&gt;=I45,$F$6,$G$6))</f>
        <v>û</v>
      </c>
      <c r="J47" s="148" t="str">
        <f t="shared" si="17"/>
        <v>û</v>
      </c>
      <c r="K47" s="148" t="str">
        <f t="shared" si="17"/>
        <v>ü</v>
      </c>
      <c r="L47" s="148" t="str">
        <f t="shared" si="17"/>
        <v>ü</v>
      </c>
      <c r="M47" s="149"/>
      <c r="N47" s="148" t="str">
        <f t="shared" si="17"/>
        <v>û</v>
      </c>
      <c r="O47" s="148" t="str">
        <f t="shared" si="17"/>
        <v>ü</v>
      </c>
      <c r="P47" s="148" t="str">
        <f t="shared" si="17"/>
        <v>û</v>
      </c>
      <c r="Q47" s="148" t="str">
        <f t="shared" si="17"/>
        <v>ü</v>
      </c>
      <c r="R47" s="148" t="str">
        <f t="shared" si="17"/>
        <v>ü</v>
      </c>
      <c r="S47" s="149"/>
      <c r="T47" s="148" t="str">
        <f t="shared" si="17"/>
        <v>ü</v>
      </c>
      <c r="U47" s="148" t="str">
        <f t="shared" si="17"/>
        <v>ü</v>
      </c>
      <c r="V47" s="148" t="str">
        <f t="shared" si="17"/>
        <v>û</v>
      </c>
      <c r="W47" s="148" t="str">
        <f t="shared" si="17"/>
        <v>û</v>
      </c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8" t="str">
        <f t="shared" ref="AK47" si="18">IF(ISBLANK(AK46),$G$6,IF(AK46&gt;=AK45,$F$6,$G$6))</f>
        <v>ü</v>
      </c>
    </row>
    <row r="48" spans="1:37" s="107" customFormat="1" ht="21" customHeight="1" x14ac:dyDescent="0.5">
      <c r="A48" s="157" t="s">
        <v>164</v>
      </c>
      <c r="B48" s="157"/>
      <c r="C48" s="157"/>
      <c r="D48" s="157"/>
      <c r="E48" s="157"/>
      <c r="F48" s="158" t="s">
        <v>165</v>
      </c>
      <c r="G48" s="192" t="s">
        <v>12</v>
      </c>
      <c r="H48" s="193">
        <v>20</v>
      </c>
      <c r="I48" s="193">
        <v>50</v>
      </c>
      <c r="J48" s="193">
        <v>20</v>
      </c>
      <c r="K48" s="193">
        <v>20</v>
      </c>
      <c r="L48" s="193">
        <v>30</v>
      </c>
      <c r="M48" s="193">
        <v>10</v>
      </c>
      <c r="N48" s="193">
        <v>15</v>
      </c>
      <c r="O48" s="193">
        <v>35</v>
      </c>
      <c r="P48" s="193">
        <v>10</v>
      </c>
      <c r="Q48" s="193">
        <v>25</v>
      </c>
      <c r="R48" s="193">
        <v>20</v>
      </c>
      <c r="S48" s="193">
        <v>5</v>
      </c>
      <c r="T48" s="193">
        <v>10</v>
      </c>
      <c r="U48" s="193">
        <v>40</v>
      </c>
      <c r="V48" s="193">
        <v>5</v>
      </c>
      <c r="W48" s="193">
        <v>5</v>
      </c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5">
        <v>320</v>
      </c>
    </row>
    <row r="49" spans="1:37" s="107" customFormat="1" x14ac:dyDescent="0.5">
      <c r="A49" s="157"/>
      <c r="B49" s="157"/>
      <c r="C49" s="157"/>
      <c r="D49" s="157"/>
      <c r="E49" s="157"/>
      <c r="F49" s="158"/>
      <c r="G49" s="192" t="s">
        <v>141</v>
      </c>
      <c r="H49" s="193">
        <v>7</v>
      </c>
      <c r="I49" s="193">
        <v>48</v>
      </c>
      <c r="J49" s="193">
        <v>6</v>
      </c>
      <c r="K49" s="193">
        <v>23</v>
      </c>
      <c r="L49" s="193">
        <v>12</v>
      </c>
      <c r="M49" s="193">
        <v>13</v>
      </c>
      <c r="N49" s="193">
        <v>10</v>
      </c>
      <c r="O49" s="193">
        <v>48</v>
      </c>
      <c r="P49" s="193">
        <v>3</v>
      </c>
      <c r="Q49" s="193">
        <v>22</v>
      </c>
      <c r="R49" s="193">
        <v>25</v>
      </c>
      <c r="S49" s="193">
        <v>0</v>
      </c>
      <c r="T49" s="193">
        <v>16</v>
      </c>
      <c r="U49" s="193">
        <v>14</v>
      </c>
      <c r="V49" s="193">
        <v>2</v>
      </c>
      <c r="W49" s="193">
        <v>1</v>
      </c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6">
        <f>SUM(H49:W49)</f>
        <v>250</v>
      </c>
    </row>
    <row r="50" spans="1:37" s="107" customFormat="1" x14ac:dyDescent="0.4">
      <c r="A50" s="157"/>
      <c r="B50" s="157"/>
      <c r="C50" s="157"/>
      <c r="D50" s="157"/>
      <c r="E50" s="157"/>
      <c r="F50" s="158"/>
      <c r="G50" s="156" t="s">
        <v>138</v>
      </c>
      <c r="H50" s="148" t="str">
        <f>IF(ISBLANK(H49),$G$6,IF(H49&gt;=H48,$F$6,$G$6))</f>
        <v>û</v>
      </c>
      <c r="I50" s="148" t="str">
        <f t="shared" ref="I50:W50" si="19">IF(ISBLANK(I49),$G$6,IF(I49&gt;=I48,$F$6,$G$6))</f>
        <v>û</v>
      </c>
      <c r="J50" s="148" t="str">
        <f t="shared" si="19"/>
        <v>û</v>
      </c>
      <c r="K50" s="148" t="str">
        <f t="shared" si="19"/>
        <v>ü</v>
      </c>
      <c r="L50" s="148" t="str">
        <f t="shared" si="19"/>
        <v>û</v>
      </c>
      <c r="M50" s="148" t="str">
        <f t="shared" si="19"/>
        <v>ü</v>
      </c>
      <c r="N50" s="148" t="str">
        <f t="shared" si="19"/>
        <v>û</v>
      </c>
      <c r="O50" s="148" t="str">
        <f t="shared" si="19"/>
        <v>ü</v>
      </c>
      <c r="P50" s="148" t="str">
        <f t="shared" si="19"/>
        <v>û</v>
      </c>
      <c r="Q50" s="148" t="str">
        <f t="shared" si="19"/>
        <v>û</v>
      </c>
      <c r="R50" s="148" t="str">
        <f t="shared" si="19"/>
        <v>ü</v>
      </c>
      <c r="S50" s="148" t="str">
        <f t="shared" si="19"/>
        <v>û</v>
      </c>
      <c r="T50" s="148" t="str">
        <f t="shared" si="19"/>
        <v>ü</v>
      </c>
      <c r="U50" s="148" t="str">
        <f t="shared" si="19"/>
        <v>û</v>
      </c>
      <c r="V50" s="148" t="str">
        <f t="shared" si="19"/>
        <v>û</v>
      </c>
      <c r="W50" s="148" t="str">
        <f t="shared" si="19"/>
        <v>û</v>
      </c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8" t="str">
        <f t="shared" ref="AK50" si="20">IF(ISBLANK(AK49),$G$6,IF(AK49&gt;=AK48,$F$6,$G$6))</f>
        <v>û</v>
      </c>
    </row>
    <row r="51" spans="1:37" s="107" customFormat="1" ht="21" customHeight="1" x14ac:dyDescent="0.5">
      <c r="A51" s="157" t="s">
        <v>166</v>
      </c>
      <c r="B51" s="157"/>
      <c r="C51" s="157"/>
      <c r="D51" s="157"/>
      <c r="E51" s="157"/>
      <c r="F51" s="158" t="s">
        <v>167</v>
      </c>
      <c r="G51" s="192" t="s">
        <v>12</v>
      </c>
      <c r="H51" s="193">
        <v>9</v>
      </c>
      <c r="I51" s="193">
        <v>17</v>
      </c>
      <c r="J51" s="193">
        <v>6</v>
      </c>
      <c r="K51" s="193">
        <v>6</v>
      </c>
      <c r="L51" s="193">
        <v>8</v>
      </c>
      <c r="M51" s="194"/>
      <c r="N51" s="193">
        <v>7</v>
      </c>
      <c r="O51" s="193">
        <v>7</v>
      </c>
      <c r="P51" s="193">
        <v>6</v>
      </c>
      <c r="Q51" s="193">
        <v>6</v>
      </c>
      <c r="R51" s="193">
        <v>7</v>
      </c>
      <c r="S51" s="194"/>
      <c r="T51" s="193">
        <v>8</v>
      </c>
      <c r="U51" s="193">
        <v>8</v>
      </c>
      <c r="V51" s="193">
        <v>4</v>
      </c>
      <c r="W51" s="193">
        <v>1</v>
      </c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5">
        <v>100</v>
      </c>
    </row>
    <row r="52" spans="1:37" s="107" customFormat="1" x14ac:dyDescent="0.5">
      <c r="A52" s="157"/>
      <c r="B52" s="157"/>
      <c r="C52" s="157"/>
      <c r="D52" s="157"/>
      <c r="E52" s="157"/>
      <c r="F52" s="158"/>
      <c r="G52" s="192" t="s">
        <v>141</v>
      </c>
      <c r="H52" s="193">
        <v>1</v>
      </c>
      <c r="I52" s="193">
        <v>4</v>
      </c>
      <c r="J52" s="193">
        <v>2</v>
      </c>
      <c r="K52" s="193">
        <v>10</v>
      </c>
      <c r="L52" s="193">
        <v>2</v>
      </c>
      <c r="M52" s="197">
        <v>7</v>
      </c>
      <c r="N52" s="193">
        <v>1</v>
      </c>
      <c r="O52" s="193">
        <v>15</v>
      </c>
      <c r="P52" s="193">
        <v>3</v>
      </c>
      <c r="Q52" s="193">
        <v>13</v>
      </c>
      <c r="R52" s="193">
        <v>7</v>
      </c>
      <c r="S52" s="194"/>
      <c r="T52" s="193">
        <v>9</v>
      </c>
      <c r="U52" s="193">
        <v>2</v>
      </c>
      <c r="V52" s="193">
        <v>1</v>
      </c>
      <c r="W52" s="193">
        <v>0</v>
      </c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6">
        <f>SUM(H52:W52)</f>
        <v>77</v>
      </c>
    </row>
    <row r="53" spans="1:37" s="107" customFormat="1" x14ac:dyDescent="0.4">
      <c r="A53" s="157"/>
      <c r="B53" s="157"/>
      <c r="C53" s="157"/>
      <c r="D53" s="157"/>
      <c r="E53" s="157"/>
      <c r="F53" s="158"/>
      <c r="G53" s="156" t="s">
        <v>138</v>
      </c>
      <c r="H53" s="148" t="str">
        <f>IF(ISBLANK(H52),$G$6,IF(H52&gt;=H51,$F$6,$G$6))</f>
        <v>û</v>
      </c>
      <c r="I53" s="148" t="str">
        <f t="shared" ref="I53:W53" si="21">IF(ISBLANK(I52),$G$6,IF(I52&gt;=I51,$F$6,$G$6))</f>
        <v>û</v>
      </c>
      <c r="J53" s="148" t="str">
        <f t="shared" si="21"/>
        <v>û</v>
      </c>
      <c r="K53" s="148" t="str">
        <f t="shared" si="21"/>
        <v>ü</v>
      </c>
      <c r="L53" s="148" t="str">
        <f t="shared" si="21"/>
        <v>û</v>
      </c>
      <c r="M53" s="149"/>
      <c r="N53" s="148" t="str">
        <f t="shared" si="21"/>
        <v>û</v>
      </c>
      <c r="O53" s="148" t="str">
        <f t="shared" si="21"/>
        <v>ü</v>
      </c>
      <c r="P53" s="148" t="str">
        <f t="shared" si="21"/>
        <v>û</v>
      </c>
      <c r="Q53" s="148" t="str">
        <f t="shared" si="21"/>
        <v>ü</v>
      </c>
      <c r="R53" s="148" t="str">
        <f t="shared" si="21"/>
        <v>ü</v>
      </c>
      <c r="S53" s="149"/>
      <c r="T53" s="148" t="str">
        <f t="shared" si="21"/>
        <v>ü</v>
      </c>
      <c r="U53" s="148" t="str">
        <f t="shared" si="21"/>
        <v>û</v>
      </c>
      <c r="V53" s="148" t="str">
        <f t="shared" si="21"/>
        <v>û</v>
      </c>
      <c r="W53" s="148" t="str">
        <f t="shared" si="21"/>
        <v>û</v>
      </c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8" t="str">
        <f t="shared" ref="AK53" si="22">IF(ISBLANK(AK52),$G$6,IF(AK52&gt;=AK51,$F$6,$G$6))</f>
        <v>û</v>
      </c>
    </row>
    <row r="54" spans="1:37" s="107" customFormat="1" ht="21" customHeight="1" x14ac:dyDescent="0.5">
      <c r="A54" s="157" t="s">
        <v>168</v>
      </c>
      <c r="B54" s="157"/>
      <c r="C54" s="157"/>
      <c r="D54" s="157"/>
      <c r="E54" s="157"/>
      <c r="F54" s="158" t="s">
        <v>169</v>
      </c>
      <c r="G54" s="192" t="s">
        <v>12</v>
      </c>
      <c r="H54" s="193">
        <v>12</v>
      </c>
      <c r="I54" s="193">
        <v>30</v>
      </c>
      <c r="J54" s="193">
        <v>12</v>
      </c>
      <c r="K54" s="193">
        <v>10</v>
      </c>
      <c r="L54" s="193">
        <v>12</v>
      </c>
      <c r="M54" s="193">
        <v>5</v>
      </c>
      <c r="N54" s="193">
        <v>10</v>
      </c>
      <c r="O54" s="193">
        <v>12</v>
      </c>
      <c r="P54" s="193">
        <v>6</v>
      </c>
      <c r="Q54" s="193">
        <v>10</v>
      </c>
      <c r="R54" s="193">
        <v>10</v>
      </c>
      <c r="S54" s="193">
        <v>5</v>
      </c>
      <c r="T54" s="193">
        <v>10</v>
      </c>
      <c r="U54" s="193">
        <v>10</v>
      </c>
      <c r="V54" s="193">
        <v>5</v>
      </c>
      <c r="W54" s="193">
        <v>1</v>
      </c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5">
        <v>160</v>
      </c>
    </row>
    <row r="55" spans="1:37" s="107" customFormat="1" x14ac:dyDescent="0.5">
      <c r="A55" s="157"/>
      <c r="B55" s="157"/>
      <c r="C55" s="157"/>
      <c r="D55" s="157"/>
      <c r="E55" s="157"/>
      <c r="F55" s="158"/>
      <c r="G55" s="192" t="s">
        <v>141</v>
      </c>
      <c r="H55" s="193">
        <v>1</v>
      </c>
      <c r="I55" s="193">
        <v>33</v>
      </c>
      <c r="J55" s="193">
        <v>4</v>
      </c>
      <c r="K55" s="193">
        <v>4</v>
      </c>
      <c r="L55" s="193">
        <v>7</v>
      </c>
      <c r="M55" s="193">
        <v>10</v>
      </c>
      <c r="N55" s="193">
        <v>1</v>
      </c>
      <c r="O55" s="193">
        <v>14</v>
      </c>
      <c r="P55" s="193">
        <v>3</v>
      </c>
      <c r="Q55" s="193">
        <v>17</v>
      </c>
      <c r="R55" s="193">
        <v>13</v>
      </c>
      <c r="S55" s="193">
        <v>0</v>
      </c>
      <c r="T55" s="193">
        <v>10</v>
      </c>
      <c r="U55" s="193">
        <v>8</v>
      </c>
      <c r="V55" s="193">
        <v>0</v>
      </c>
      <c r="W55" s="193">
        <v>0</v>
      </c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6">
        <f>SUM(H55:W55)</f>
        <v>125</v>
      </c>
    </row>
    <row r="56" spans="1:37" s="107" customFormat="1" x14ac:dyDescent="0.4">
      <c r="A56" s="157"/>
      <c r="B56" s="157"/>
      <c r="C56" s="157"/>
      <c r="D56" s="157"/>
      <c r="E56" s="157"/>
      <c r="F56" s="158"/>
      <c r="G56" s="156" t="s">
        <v>138</v>
      </c>
      <c r="H56" s="148" t="str">
        <f>IF(ISBLANK(H55),$G$6,IF(H55&gt;=H54,$F$6,$G$6))</f>
        <v>û</v>
      </c>
      <c r="I56" s="148" t="str">
        <f t="shared" ref="I56:W56" si="23">IF(ISBLANK(I55),$G$6,IF(I55&gt;=I54,$F$6,$G$6))</f>
        <v>ü</v>
      </c>
      <c r="J56" s="148" t="str">
        <f t="shared" si="23"/>
        <v>û</v>
      </c>
      <c r="K56" s="148" t="str">
        <f t="shared" si="23"/>
        <v>û</v>
      </c>
      <c r="L56" s="148" t="str">
        <f t="shared" si="23"/>
        <v>û</v>
      </c>
      <c r="M56" s="148" t="str">
        <f t="shared" si="23"/>
        <v>ü</v>
      </c>
      <c r="N56" s="148" t="str">
        <f t="shared" si="23"/>
        <v>û</v>
      </c>
      <c r="O56" s="148" t="str">
        <f t="shared" si="23"/>
        <v>ü</v>
      </c>
      <c r="P56" s="148" t="str">
        <f t="shared" si="23"/>
        <v>û</v>
      </c>
      <c r="Q56" s="148" t="str">
        <f t="shared" si="23"/>
        <v>ü</v>
      </c>
      <c r="R56" s="148" t="str">
        <f t="shared" si="23"/>
        <v>ü</v>
      </c>
      <c r="S56" s="148" t="str">
        <f t="shared" si="23"/>
        <v>û</v>
      </c>
      <c r="T56" s="148" t="str">
        <f t="shared" si="23"/>
        <v>ü</v>
      </c>
      <c r="U56" s="148" t="str">
        <f t="shared" si="23"/>
        <v>û</v>
      </c>
      <c r="V56" s="148" t="str">
        <f t="shared" si="23"/>
        <v>û</v>
      </c>
      <c r="W56" s="148" t="str">
        <f t="shared" si="23"/>
        <v>û</v>
      </c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8" t="str">
        <f t="shared" ref="AK56" si="24">IF(ISBLANK(AK55),$G$6,IF(AK55&gt;=AK54,$F$6,$G$6))</f>
        <v>û</v>
      </c>
    </row>
    <row r="57" spans="1:37" s="107" customFormat="1" ht="21" customHeight="1" x14ac:dyDescent="0.5">
      <c r="A57" s="157" t="s">
        <v>170</v>
      </c>
      <c r="B57" s="157"/>
      <c r="C57" s="157"/>
      <c r="D57" s="157"/>
      <c r="E57" s="157"/>
      <c r="F57" s="158" t="s">
        <v>171</v>
      </c>
      <c r="G57" s="192" t="s">
        <v>12</v>
      </c>
      <c r="H57" s="193">
        <v>2</v>
      </c>
      <c r="I57" s="193">
        <v>10</v>
      </c>
      <c r="J57" s="193">
        <v>6</v>
      </c>
      <c r="K57" s="193">
        <v>3</v>
      </c>
      <c r="L57" s="193">
        <v>10</v>
      </c>
      <c r="M57" s="193">
        <v>15</v>
      </c>
      <c r="N57" s="193">
        <v>3</v>
      </c>
      <c r="O57" s="193">
        <v>5</v>
      </c>
      <c r="P57" s="193">
        <v>3</v>
      </c>
      <c r="Q57" s="193">
        <v>3</v>
      </c>
      <c r="R57" s="193">
        <v>3</v>
      </c>
      <c r="S57" s="193">
        <v>1</v>
      </c>
      <c r="T57" s="193">
        <v>2</v>
      </c>
      <c r="U57" s="193">
        <v>2</v>
      </c>
      <c r="V57" s="193">
        <v>1</v>
      </c>
      <c r="W57" s="193">
        <v>1</v>
      </c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5">
        <v>70</v>
      </c>
    </row>
    <row r="58" spans="1:37" s="107" customFormat="1" x14ac:dyDescent="0.5">
      <c r="A58" s="157"/>
      <c r="B58" s="157"/>
      <c r="C58" s="157"/>
      <c r="D58" s="157"/>
      <c r="E58" s="157"/>
      <c r="F58" s="158"/>
      <c r="G58" s="192" t="s">
        <v>141</v>
      </c>
      <c r="H58" s="193">
        <v>1</v>
      </c>
      <c r="I58" s="193">
        <v>14</v>
      </c>
      <c r="J58" s="193">
        <v>0</v>
      </c>
      <c r="K58" s="193">
        <v>0</v>
      </c>
      <c r="L58" s="193">
        <v>5</v>
      </c>
      <c r="M58" s="193">
        <v>132</v>
      </c>
      <c r="N58" s="193">
        <v>7</v>
      </c>
      <c r="O58" s="193">
        <v>0</v>
      </c>
      <c r="P58" s="193">
        <v>0</v>
      </c>
      <c r="Q58" s="193">
        <v>15</v>
      </c>
      <c r="R58" s="193">
        <v>3</v>
      </c>
      <c r="S58" s="193">
        <v>0</v>
      </c>
      <c r="T58" s="193">
        <v>1</v>
      </c>
      <c r="U58" s="193">
        <v>0</v>
      </c>
      <c r="V58" s="193">
        <v>1</v>
      </c>
      <c r="W58" s="193">
        <v>0</v>
      </c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6">
        <f>SUM(H58:W58)</f>
        <v>179</v>
      </c>
    </row>
    <row r="59" spans="1:37" s="107" customFormat="1" x14ac:dyDescent="0.4">
      <c r="A59" s="157"/>
      <c r="B59" s="157"/>
      <c r="C59" s="157"/>
      <c r="D59" s="157"/>
      <c r="E59" s="157"/>
      <c r="F59" s="158"/>
      <c r="G59" s="156" t="s">
        <v>138</v>
      </c>
      <c r="H59" s="148" t="str">
        <f>IF(ISBLANK(H58),$G$6,IF(H58&gt;=H57,$F$6,$G$6))</f>
        <v>û</v>
      </c>
      <c r="I59" s="148" t="str">
        <f t="shared" ref="I59:W59" si="25">IF(ISBLANK(I58),$G$6,IF(I58&gt;=I57,$F$6,$G$6))</f>
        <v>ü</v>
      </c>
      <c r="J59" s="148" t="str">
        <f t="shared" si="25"/>
        <v>û</v>
      </c>
      <c r="K59" s="148" t="str">
        <f t="shared" si="25"/>
        <v>û</v>
      </c>
      <c r="L59" s="148" t="str">
        <f t="shared" si="25"/>
        <v>û</v>
      </c>
      <c r="M59" s="148" t="str">
        <f t="shared" si="25"/>
        <v>ü</v>
      </c>
      <c r="N59" s="148" t="str">
        <f t="shared" si="25"/>
        <v>ü</v>
      </c>
      <c r="O59" s="148" t="str">
        <f t="shared" si="25"/>
        <v>û</v>
      </c>
      <c r="P59" s="148" t="str">
        <f t="shared" si="25"/>
        <v>û</v>
      </c>
      <c r="Q59" s="148" t="str">
        <f t="shared" si="25"/>
        <v>ü</v>
      </c>
      <c r="R59" s="148" t="str">
        <f t="shared" si="25"/>
        <v>ü</v>
      </c>
      <c r="S59" s="148" t="str">
        <f t="shared" si="25"/>
        <v>û</v>
      </c>
      <c r="T59" s="148" t="str">
        <f t="shared" si="25"/>
        <v>û</v>
      </c>
      <c r="U59" s="148" t="str">
        <f t="shared" si="25"/>
        <v>û</v>
      </c>
      <c r="V59" s="148" t="str">
        <f t="shared" si="25"/>
        <v>ü</v>
      </c>
      <c r="W59" s="148" t="str">
        <f t="shared" si="25"/>
        <v>û</v>
      </c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8" t="str">
        <f t="shared" ref="AK59" si="26">IF(ISBLANK(AK58),$G$6,IF(AK58&gt;=AK57,$F$6,$G$6))</f>
        <v>ü</v>
      </c>
    </row>
    <row r="60" spans="1:37" s="107" customFormat="1" ht="21" customHeight="1" x14ac:dyDescent="0.5">
      <c r="A60" s="157" t="s">
        <v>172</v>
      </c>
      <c r="B60" s="157"/>
      <c r="C60" s="157"/>
      <c r="D60" s="157"/>
      <c r="E60" s="157"/>
      <c r="F60" s="169" t="s">
        <v>173</v>
      </c>
      <c r="G60" s="192" t="s">
        <v>12</v>
      </c>
      <c r="H60" s="193">
        <v>2</v>
      </c>
      <c r="I60" s="193">
        <v>5</v>
      </c>
      <c r="J60" s="193">
        <v>2</v>
      </c>
      <c r="K60" s="193">
        <v>3</v>
      </c>
      <c r="L60" s="193">
        <v>3</v>
      </c>
      <c r="M60" s="193">
        <v>2</v>
      </c>
      <c r="N60" s="193">
        <v>2</v>
      </c>
      <c r="O60" s="193">
        <v>3</v>
      </c>
      <c r="P60" s="193">
        <v>2</v>
      </c>
      <c r="Q60" s="193">
        <v>3</v>
      </c>
      <c r="R60" s="193">
        <v>4</v>
      </c>
      <c r="S60" s="193">
        <v>2</v>
      </c>
      <c r="T60" s="193">
        <v>2</v>
      </c>
      <c r="U60" s="193">
        <v>2</v>
      </c>
      <c r="V60" s="193">
        <v>2</v>
      </c>
      <c r="W60" s="193">
        <v>1</v>
      </c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5">
        <v>40</v>
      </c>
    </row>
    <row r="61" spans="1:37" s="107" customFormat="1" x14ac:dyDescent="0.5">
      <c r="A61" s="157"/>
      <c r="B61" s="157"/>
      <c r="C61" s="157"/>
      <c r="D61" s="157"/>
      <c r="E61" s="157"/>
      <c r="F61" s="169"/>
      <c r="G61" s="192" t="s">
        <v>141</v>
      </c>
      <c r="H61" s="193">
        <v>1</v>
      </c>
      <c r="I61" s="193">
        <v>33</v>
      </c>
      <c r="J61" s="193">
        <v>4</v>
      </c>
      <c r="K61" s="193">
        <v>10</v>
      </c>
      <c r="L61" s="193">
        <v>7</v>
      </c>
      <c r="M61" s="193">
        <v>10</v>
      </c>
      <c r="N61" s="193">
        <v>1</v>
      </c>
      <c r="O61" s="193">
        <v>27</v>
      </c>
      <c r="P61" s="193">
        <v>3</v>
      </c>
      <c r="Q61" s="193">
        <v>20</v>
      </c>
      <c r="R61" s="193">
        <v>15</v>
      </c>
      <c r="S61" s="193">
        <v>0</v>
      </c>
      <c r="T61" s="193">
        <v>12</v>
      </c>
      <c r="U61" s="193">
        <v>10</v>
      </c>
      <c r="V61" s="193">
        <v>1</v>
      </c>
      <c r="W61" s="193">
        <v>0</v>
      </c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6">
        <f>SUM(H61:W61)</f>
        <v>154</v>
      </c>
    </row>
    <row r="62" spans="1:37" s="107" customFormat="1" x14ac:dyDescent="0.4">
      <c r="A62" s="157"/>
      <c r="B62" s="157"/>
      <c r="C62" s="157"/>
      <c r="D62" s="157"/>
      <c r="E62" s="157"/>
      <c r="F62" s="169"/>
      <c r="G62" s="156" t="s">
        <v>138</v>
      </c>
      <c r="H62" s="148" t="str">
        <f>IF(ISBLANK(H61),$G$6,IF(H61&gt;=H60,$F$6,$G$6))</f>
        <v>û</v>
      </c>
      <c r="I62" s="148" t="str">
        <f t="shared" ref="I62:W62" si="27">IF(ISBLANK(I61),$G$6,IF(I61&gt;=I60,$F$6,$G$6))</f>
        <v>ü</v>
      </c>
      <c r="J62" s="148" t="str">
        <f t="shared" si="27"/>
        <v>ü</v>
      </c>
      <c r="K62" s="148" t="str">
        <f t="shared" si="27"/>
        <v>ü</v>
      </c>
      <c r="L62" s="148" t="str">
        <f t="shared" si="27"/>
        <v>ü</v>
      </c>
      <c r="M62" s="148" t="str">
        <f t="shared" si="27"/>
        <v>ü</v>
      </c>
      <c r="N62" s="148" t="str">
        <f t="shared" si="27"/>
        <v>û</v>
      </c>
      <c r="O62" s="148" t="str">
        <f t="shared" si="27"/>
        <v>ü</v>
      </c>
      <c r="P62" s="148" t="str">
        <f t="shared" si="27"/>
        <v>ü</v>
      </c>
      <c r="Q62" s="148" t="str">
        <f t="shared" si="27"/>
        <v>ü</v>
      </c>
      <c r="R62" s="148" t="str">
        <f t="shared" si="27"/>
        <v>ü</v>
      </c>
      <c r="S62" s="148" t="str">
        <f t="shared" si="27"/>
        <v>û</v>
      </c>
      <c r="T62" s="148" t="str">
        <f t="shared" si="27"/>
        <v>ü</v>
      </c>
      <c r="U62" s="148" t="str">
        <f t="shared" si="27"/>
        <v>ü</v>
      </c>
      <c r="V62" s="148" t="str">
        <f t="shared" si="27"/>
        <v>û</v>
      </c>
      <c r="W62" s="148" t="str">
        <f t="shared" si="27"/>
        <v>û</v>
      </c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8" t="str">
        <f t="shared" ref="AK62" si="28">IF(ISBLANK(AK61),$G$6,IF(AK61&gt;=AK60,$F$6,$G$6))</f>
        <v>ü</v>
      </c>
    </row>
    <row r="63" spans="1:37" s="107" customFormat="1" ht="21" customHeight="1" x14ac:dyDescent="0.5">
      <c r="A63" s="157" t="s">
        <v>174</v>
      </c>
      <c r="B63" s="157"/>
      <c r="C63" s="157"/>
      <c r="D63" s="157"/>
      <c r="E63" s="157"/>
      <c r="F63" s="158" t="s">
        <v>175</v>
      </c>
      <c r="G63" s="192" t="s">
        <v>12</v>
      </c>
      <c r="H63" s="193">
        <v>2</v>
      </c>
      <c r="I63" s="193">
        <v>3</v>
      </c>
      <c r="J63" s="193">
        <v>2</v>
      </c>
      <c r="K63" s="193">
        <v>3</v>
      </c>
      <c r="L63" s="193">
        <v>3</v>
      </c>
      <c r="M63" s="193">
        <v>2</v>
      </c>
      <c r="N63" s="193">
        <v>2</v>
      </c>
      <c r="O63" s="193">
        <v>3</v>
      </c>
      <c r="P63" s="193">
        <v>3</v>
      </c>
      <c r="Q63" s="193">
        <v>2</v>
      </c>
      <c r="R63" s="193">
        <v>2</v>
      </c>
      <c r="S63" s="193">
        <v>2</v>
      </c>
      <c r="T63" s="193">
        <v>2</v>
      </c>
      <c r="U63" s="193">
        <v>2</v>
      </c>
      <c r="V63" s="193">
        <v>2</v>
      </c>
      <c r="W63" s="193">
        <v>1</v>
      </c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5">
        <v>36</v>
      </c>
    </row>
    <row r="64" spans="1:37" s="107" customFormat="1" x14ac:dyDescent="0.5">
      <c r="A64" s="157"/>
      <c r="B64" s="157"/>
      <c r="C64" s="157"/>
      <c r="D64" s="157"/>
      <c r="E64" s="157"/>
      <c r="F64" s="158"/>
      <c r="G64" s="192" t="s">
        <v>141</v>
      </c>
      <c r="H64" s="193">
        <v>4</v>
      </c>
      <c r="I64" s="193">
        <v>2</v>
      </c>
      <c r="J64" s="193">
        <v>1</v>
      </c>
      <c r="K64" s="193">
        <v>3</v>
      </c>
      <c r="L64" s="193">
        <v>3</v>
      </c>
      <c r="M64" s="193">
        <v>1</v>
      </c>
      <c r="N64" s="193">
        <v>4</v>
      </c>
      <c r="O64" s="193">
        <v>1</v>
      </c>
      <c r="P64" s="193">
        <v>1</v>
      </c>
      <c r="Q64" s="193">
        <v>3</v>
      </c>
      <c r="R64" s="193">
        <v>3</v>
      </c>
      <c r="S64" s="193">
        <v>1</v>
      </c>
      <c r="T64" s="193">
        <v>1</v>
      </c>
      <c r="U64" s="193">
        <v>1</v>
      </c>
      <c r="V64" s="193">
        <v>2</v>
      </c>
      <c r="W64" s="193">
        <v>0</v>
      </c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6">
        <f>SUM(H64:W64)</f>
        <v>31</v>
      </c>
    </row>
    <row r="65" spans="1:37" s="107" customFormat="1" x14ac:dyDescent="0.4">
      <c r="A65" s="157"/>
      <c r="B65" s="157"/>
      <c r="C65" s="157"/>
      <c r="D65" s="157"/>
      <c r="E65" s="157"/>
      <c r="F65" s="158"/>
      <c r="G65" s="156" t="s">
        <v>138</v>
      </c>
      <c r="H65" s="148" t="str">
        <f>IF(ISBLANK(H64),$G$6,IF(H64&gt;=H63,$F$6,$G$6))</f>
        <v>ü</v>
      </c>
      <c r="I65" s="148" t="str">
        <f t="shared" ref="I65:W65" si="29">IF(ISBLANK(I64),$G$6,IF(I64&gt;=I63,$F$6,$G$6))</f>
        <v>û</v>
      </c>
      <c r="J65" s="148" t="str">
        <f t="shared" si="29"/>
        <v>û</v>
      </c>
      <c r="K65" s="148" t="str">
        <f t="shared" si="29"/>
        <v>ü</v>
      </c>
      <c r="L65" s="148" t="str">
        <f t="shared" si="29"/>
        <v>ü</v>
      </c>
      <c r="M65" s="148" t="str">
        <f t="shared" si="29"/>
        <v>û</v>
      </c>
      <c r="N65" s="148" t="str">
        <f t="shared" si="29"/>
        <v>ü</v>
      </c>
      <c r="O65" s="148" t="str">
        <f t="shared" si="29"/>
        <v>û</v>
      </c>
      <c r="P65" s="148" t="str">
        <f t="shared" si="29"/>
        <v>û</v>
      </c>
      <c r="Q65" s="148" t="str">
        <f t="shared" si="29"/>
        <v>ü</v>
      </c>
      <c r="R65" s="148" t="str">
        <f t="shared" si="29"/>
        <v>ü</v>
      </c>
      <c r="S65" s="148" t="str">
        <f t="shared" si="29"/>
        <v>û</v>
      </c>
      <c r="T65" s="148" t="str">
        <f t="shared" si="29"/>
        <v>û</v>
      </c>
      <c r="U65" s="148" t="str">
        <f t="shared" si="29"/>
        <v>û</v>
      </c>
      <c r="V65" s="148" t="str">
        <f t="shared" si="29"/>
        <v>ü</v>
      </c>
      <c r="W65" s="148" t="str">
        <f t="shared" si="29"/>
        <v>û</v>
      </c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8" t="str">
        <f t="shared" ref="AK65" si="30">IF(ISBLANK(AK64),$G$6,IF(AK64&gt;=AK63,$F$6,$G$6))</f>
        <v>û</v>
      </c>
    </row>
    <row r="66" spans="1:37" s="107" customFormat="1" ht="21" customHeight="1" x14ac:dyDescent="0.5">
      <c r="A66" s="198" t="s">
        <v>176</v>
      </c>
      <c r="B66" s="199"/>
      <c r="C66" s="199"/>
      <c r="D66" s="199"/>
      <c r="E66" s="200"/>
      <c r="F66" s="201" t="s">
        <v>177</v>
      </c>
      <c r="G66" s="192" t="s">
        <v>12</v>
      </c>
      <c r="H66" s="194"/>
      <c r="I66" s="195">
        <v>1</v>
      </c>
      <c r="J66" s="194"/>
      <c r="K66" s="194"/>
      <c r="L66" s="195">
        <v>1</v>
      </c>
      <c r="M66" s="195">
        <v>2</v>
      </c>
      <c r="N66" s="194"/>
      <c r="O66" s="194"/>
      <c r="P66" s="194"/>
      <c r="Q66" s="195">
        <v>1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202">
        <v>5</v>
      </c>
    </row>
    <row r="67" spans="1:37" s="107" customFormat="1" x14ac:dyDescent="0.5">
      <c r="A67" s="203"/>
      <c r="B67" s="204"/>
      <c r="C67" s="204"/>
      <c r="D67" s="204"/>
      <c r="E67" s="205"/>
      <c r="F67" s="206"/>
      <c r="G67" s="192" t="s">
        <v>141</v>
      </c>
      <c r="H67" s="194"/>
      <c r="I67" s="207">
        <v>2</v>
      </c>
      <c r="J67" s="208"/>
      <c r="K67" s="208"/>
      <c r="L67" s="207">
        <v>0</v>
      </c>
      <c r="M67" s="207">
        <v>4</v>
      </c>
      <c r="N67" s="194"/>
      <c r="O67" s="194"/>
      <c r="P67" s="194"/>
      <c r="Q67" s="207">
        <v>1</v>
      </c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6">
        <f>SUM(H67:W67)</f>
        <v>7</v>
      </c>
    </row>
    <row r="68" spans="1:37" s="107" customFormat="1" x14ac:dyDescent="0.4">
      <c r="A68" s="209"/>
      <c r="B68" s="210"/>
      <c r="C68" s="210"/>
      <c r="D68" s="210"/>
      <c r="E68" s="211"/>
      <c r="F68" s="212"/>
      <c r="G68" s="156" t="s">
        <v>138</v>
      </c>
      <c r="H68" s="149"/>
      <c r="I68" s="148" t="str">
        <f t="shared" ref="I68:Q68" si="31">IF(ISBLANK(I67),$G$6,IF(I67&gt;=I66,$F$6,$G$6))</f>
        <v>ü</v>
      </c>
      <c r="J68" s="149"/>
      <c r="K68" s="149"/>
      <c r="L68" s="148" t="str">
        <f t="shared" si="31"/>
        <v>û</v>
      </c>
      <c r="M68" s="148" t="str">
        <f t="shared" si="31"/>
        <v>ü</v>
      </c>
      <c r="N68" s="149"/>
      <c r="O68" s="149"/>
      <c r="P68" s="149"/>
      <c r="Q68" s="148" t="str">
        <f t="shared" si="31"/>
        <v>ü</v>
      </c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8" t="str">
        <f t="shared" ref="AK68" si="32">IF(ISBLANK(AK67),$G$6,IF(AK67&gt;=AK66,$F$6,$G$6))</f>
        <v>ü</v>
      </c>
    </row>
    <row r="69" spans="1:37" s="107" customFormat="1" ht="21" customHeight="1" x14ac:dyDescent="0.5">
      <c r="A69" s="198" t="s">
        <v>178</v>
      </c>
      <c r="B69" s="199"/>
      <c r="C69" s="199"/>
      <c r="D69" s="199"/>
      <c r="E69" s="200"/>
      <c r="F69" s="201" t="s">
        <v>179</v>
      </c>
      <c r="G69" s="192" t="s">
        <v>12</v>
      </c>
      <c r="H69" s="194"/>
      <c r="I69" s="195">
        <v>1</v>
      </c>
      <c r="J69" s="194"/>
      <c r="K69" s="194"/>
      <c r="L69" s="194"/>
      <c r="M69" s="195">
        <v>1</v>
      </c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202">
        <v>2</v>
      </c>
    </row>
    <row r="70" spans="1:37" s="107" customFormat="1" x14ac:dyDescent="0.5">
      <c r="A70" s="203"/>
      <c r="B70" s="204"/>
      <c r="C70" s="204"/>
      <c r="D70" s="204"/>
      <c r="E70" s="205"/>
      <c r="F70" s="206"/>
      <c r="G70" s="192" t="s">
        <v>141</v>
      </c>
      <c r="H70" s="194"/>
      <c r="I70" s="207">
        <v>1</v>
      </c>
      <c r="J70" s="208"/>
      <c r="K70" s="208"/>
      <c r="L70" s="208"/>
      <c r="M70" s="207">
        <v>6</v>
      </c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6">
        <f>SUM(H70:W70)</f>
        <v>7</v>
      </c>
    </row>
    <row r="71" spans="1:37" s="107" customFormat="1" x14ac:dyDescent="0.4">
      <c r="A71" s="209"/>
      <c r="B71" s="210"/>
      <c r="C71" s="210"/>
      <c r="D71" s="210"/>
      <c r="E71" s="211"/>
      <c r="F71" s="212"/>
      <c r="G71" s="156" t="s">
        <v>138</v>
      </c>
      <c r="H71" s="149"/>
      <c r="I71" s="148" t="str">
        <f t="shared" ref="I71:M71" si="33">IF(ISBLANK(I70),$G$6,IF(I70&gt;=I69,$F$6,$G$6))</f>
        <v>ü</v>
      </c>
      <c r="J71" s="149"/>
      <c r="K71" s="149"/>
      <c r="L71" s="149"/>
      <c r="M71" s="148" t="str">
        <f t="shared" si="33"/>
        <v>ü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8" t="str">
        <f t="shared" ref="AK71" si="34">IF(ISBLANK(AK70),$G$6,IF(AK70&gt;=AK69,$F$6,$G$6))</f>
        <v>ü</v>
      </c>
    </row>
    <row r="72" spans="1:37" s="107" customFormat="1" ht="21" customHeight="1" x14ac:dyDescent="0.5">
      <c r="A72" s="157" t="s">
        <v>180</v>
      </c>
      <c r="B72" s="157"/>
      <c r="C72" s="157"/>
      <c r="D72" s="157"/>
      <c r="E72" s="157"/>
      <c r="F72" s="158" t="s">
        <v>181</v>
      </c>
      <c r="G72" s="192" t="s">
        <v>12</v>
      </c>
      <c r="H72" s="193">
        <v>5</v>
      </c>
      <c r="I72" s="193">
        <v>11</v>
      </c>
      <c r="J72" s="193">
        <v>6</v>
      </c>
      <c r="K72" s="193">
        <v>5</v>
      </c>
      <c r="L72" s="193">
        <v>6</v>
      </c>
      <c r="M72" s="193">
        <v>4</v>
      </c>
      <c r="N72" s="193">
        <v>4</v>
      </c>
      <c r="O72" s="193">
        <v>7</v>
      </c>
      <c r="P72" s="193">
        <v>5</v>
      </c>
      <c r="Q72" s="193">
        <v>5</v>
      </c>
      <c r="R72" s="193">
        <v>6</v>
      </c>
      <c r="S72" s="193">
        <v>3</v>
      </c>
      <c r="T72" s="193">
        <v>5</v>
      </c>
      <c r="U72" s="193">
        <v>5</v>
      </c>
      <c r="V72" s="193">
        <v>3</v>
      </c>
      <c r="W72" s="193">
        <v>2</v>
      </c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5">
        <v>82</v>
      </c>
    </row>
    <row r="73" spans="1:37" s="107" customFormat="1" x14ac:dyDescent="0.5">
      <c r="A73" s="157"/>
      <c r="B73" s="157"/>
      <c r="C73" s="157"/>
      <c r="D73" s="157"/>
      <c r="E73" s="157"/>
      <c r="F73" s="158"/>
      <c r="G73" s="192" t="s">
        <v>141</v>
      </c>
      <c r="H73" s="193">
        <v>1</v>
      </c>
      <c r="I73" s="193">
        <v>28</v>
      </c>
      <c r="J73" s="193">
        <v>4</v>
      </c>
      <c r="K73" s="193">
        <v>6</v>
      </c>
      <c r="L73" s="193">
        <v>6</v>
      </c>
      <c r="M73" s="193">
        <v>4</v>
      </c>
      <c r="N73" s="193">
        <v>1</v>
      </c>
      <c r="O73" s="193">
        <v>15</v>
      </c>
      <c r="P73" s="193">
        <v>4</v>
      </c>
      <c r="Q73" s="193">
        <v>12</v>
      </c>
      <c r="R73" s="193">
        <v>13</v>
      </c>
      <c r="S73" s="193">
        <v>0</v>
      </c>
      <c r="T73" s="193">
        <v>9</v>
      </c>
      <c r="U73" s="193">
        <v>5</v>
      </c>
      <c r="V73" s="193">
        <v>0</v>
      </c>
      <c r="W73" s="193">
        <v>0</v>
      </c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6">
        <f>SUM(H73:W73)</f>
        <v>108</v>
      </c>
    </row>
    <row r="74" spans="1:37" s="107" customFormat="1" x14ac:dyDescent="0.4">
      <c r="A74" s="157"/>
      <c r="B74" s="157"/>
      <c r="C74" s="157"/>
      <c r="D74" s="157"/>
      <c r="E74" s="157"/>
      <c r="F74" s="158"/>
      <c r="G74" s="156" t="s">
        <v>138</v>
      </c>
      <c r="H74" s="148" t="str">
        <f>IF(ISBLANK(H73),$G$6,IF(H73&gt;=H72,$F$6,$G$6))</f>
        <v>û</v>
      </c>
      <c r="I74" s="148" t="str">
        <f t="shared" ref="I74:W74" si="35">IF(ISBLANK(I73),$G$6,IF(I73&gt;=I72,$F$6,$G$6))</f>
        <v>ü</v>
      </c>
      <c r="J74" s="148" t="str">
        <f t="shared" si="35"/>
        <v>û</v>
      </c>
      <c r="K74" s="148" t="str">
        <f t="shared" si="35"/>
        <v>ü</v>
      </c>
      <c r="L74" s="148" t="str">
        <f t="shared" si="35"/>
        <v>ü</v>
      </c>
      <c r="M74" s="148" t="str">
        <f t="shared" si="35"/>
        <v>ü</v>
      </c>
      <c r="N74" s="148" t="str">
        <f t="shared" si="35"/>
        <v>û</v>
      </c>
      <c r="O74" s="148" t="str">
        <f t="shared" si="35"/>
        <v>ü</v>
      </c>
      <c r="P74" s="148" t="str">
        <f t="shared" si="35"/>
        <v>û</v>
      </c>
      <c r="Q74" s="148" t="str">
        <f t="shared" si="35"/>
        <v>ü</v>
      </c>
      <c r="R74" s="148" t="str">
        <f t="shared" si="35"/>
        <v>ü</v>
      </c>
      <c r="S74" s="148" t="str">
        <f t="shared" si="35"/>
        <v>û</v>
      </c>
      <c r="T74" s="148" t="str">
        <f t="shared" si="35"/>
        <v>ü</v>
      </c>
      <c r="U74" s="148" t="str">
        <f t="shared" si="35"/>
        <v>ü</v>
      </c>
      <c r="V74" s="148" t="str">
        <f t="shared" si="35"/>
        <v>û</v>
      </c>
      <c r="W74" s="148" t="str">
        <f t="shared" si="35"/>
        <v>û</v>
      </c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8" t="str">
        <f t="shared" ref="AK74" si="36">IF(ISBLANK(AK73),$G$6,IF(AK73&gt;=AK72,$F$6,$G$6))</f>
        <v>ü</v>
      </c>
    </row>
    <row r="75" spans="1:37" s="107" customFormat="1" ht="21" customHeight="1" x14ac:dyDescent="0.4">
      <c r="A75" s="170" t="s">
        <v>182</v>
      </c>
      <c r="B75" s="171"/>
      <c r="C75" s="171"/>
      <c r="D75" s="171"/>
      <c r="E75" s="171"/>
      <c r="F75" s="172"/>
      <c r="G75" s="192" t="s">
        <v>160</v>
      </c>
      <c r="H75" s="174">
        <f>COUNTA(H45,H48,H51,H54,H72,H57,H60,H63,H66,H69)</f>
        <v>8</v>
      </c>
      <c r="I75" s="174">
        <f>COUNTA(I45,I48,I51,I54,I72,I57,I60,I63,I66,I69)</f>
        <v>10</v>
      </c>
      <c r="J75" s="174">
        <f>COUNTA(J45,J48,J51,J54,J72,J57,J60,J63,J66,J69)</f>
        <v>8</v>
      </c>
      <c r="K75" s="174">
        <f t="shared" ref="K75:W75" si="37">COUNTA(K45,K48,K51,K54,K72,K57,K60,K63,K66,K69)</f>
        <v>8</v>
      </c>
      <c r="L75" s="174">
        <f t="shared" si="37"/>
        <v>9</v>
      </c>
      <c r="M75" s="174">
        <f t="shared" si="37"/>
        <v>8</v>
      </c>
      <c r="N75" s="174">
        <f t="shared" si="37"/>
        <v>8</v>
      </c>
      <c r="O75" s="174">
        <f t="shared" si="37"/>
        <v>8</v>
      </c>
      <c r="P75" s="174">
        <f t="shared" si="37"/>
        <v>8</v>
      </c>
      <c r="Q75" s="174">
        <f t="shared" si="37"/>
        <v>9</v>
      </c>
      <c r="R75" s="174">
        <f t="shared" si="37"/>
        <v>8</v>
      </c>
      <c r="S75" s="174">
        <f t="shared" si="37"/>
        <v>6</v>
      </c>
      <c r="T75" s="174">
        <f t="shared" si="37"/>
        <v>8</v>
      </c>
      <c r="U75" s="174">
        <f t="shared" si="37"/>
        <v>8</v>
      </c>
      <c r="V75" s="174">
        <f t="shared" si="37"/>
        <v>8</v>
      </c>
      <c r="W75" s="174">
        <f t="shared" si="37"/>
        <v>8</v>
      </c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4">
        <f>COUNTA(AK45,AK48,AK51,AK54,AK72,AK57,AK60,AK63,AK66,AK69)</f>
        <v>10</v>
      </c>
    </row>
    <row r="76" spans="1:37" s="107" customFormat="1" ht="21" customHeight="1" x14ac:dyDescent="0.5">
      <c r="A76" s="177"/>
      <c r="B76" s="178"/>
      <c r="C76" s="178"/>
      <c r="D76" s="178"/>
      <c r="E76" s="178"/>
      <c r="F76" s="179"/>
      <c r="G76" s="192" t="s">
        <v>161</v>
      </c>
      <c r="H76" s="180">
        <f>COUNTIF(H45:H74,$F$44)</f>
        <v>1</v>
      </c>
      <c r="I76" s="180">
        <f t="shared" ref="I76:W76" si="38">COUNTIF(I45:I74,$F$44)</f>
        <v>6</v>
      </c>
      <c r="J76" s="180">
        <f t="shared" si="38"/>
        <v>1</v>
      </c>
      <c r="K76" s="180">
        <f t="shared" si="38"/>
        <v>6</v>
      </c>
      <c r="L76" s="180">
        <f t="shared" si="38"/>
        <v>4</v>
      </c>
      <c r="M76" s="180">
        <f t="shared" si="38"/>
        <v>7</v>
      </c>
      <c r="N76" s="180">
        <f t="shared" si="38"/>
        <v>2</v>
      </c>
      <c r="O76" s="180">
        <f t="shared" si="38"/>
        <v>6</v>
      </c>
      <c r="P76" s="180">
        <f t="shared" si="38"/>
        <v>1</v>
      </c>
      <c r="Q76" s="180">
        <f t="shared" si="38"/>
        <v>8</v>
      </c>
      <c r="R76" s="180">
        <f t="shared" si="38"/>
        <v>8</v>
      </c>
      <c r="S76" s="180">
        <f t="shared" si="38"/>
        <v>0</v>
      </c>
      <c r="T76" s="180">
        <f t="shared" si="38"/>
        <v>6</v>
      </c>
      <c r="U76" s="180">
        <f t="shared" si="38"/>
        <v>3</v>
      </c>
      <c r="V76" s="180">
        <f t="shared" si="38"/>
        <v>2</v>
      </c>
      <c r="W76" s="180">
        <f t="shared" si="38"/>
        <v>0</v>
      </c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0">
        <f>COUNTIF(AK45:AK74,$F$44)</f>
        <v>6</v>
      </c>
    </row>
    <row r="77" spans="1:37" s="107" customFormat="1" ht="21" customHeight="1" x14ac:dyDescent="0.5">
      <c r="A77" s="183"/>
      <c r="B77" s="184"/>
      <c r="C77" s="184"/>
      <c r="D77" s="184"/>
      <c r="E77" s="184"/>
      <c r="F77" s="185"/>
      <c r="G77" s="192" t="s">
        <v>15</v>
      </c>
      <c r="H77" s="180">
        <f t="shared" ref="H77:W77" si="39">IFERROR(IF(H76&gt;0,ROUND((H76/H75)*100,2),"N/A"),0)</f>
        <v>12.5</v>
      </c>
      <c r="I77" s="180">
        <f t="shared" si="39"/>
        <v>60</v>
      </c>
      <c r="J77" s="180">
        <f t="shared" si="39"/>
        <v>12.5</v>
      </c>
      <c r="K77" s="180">
        <f t="shared" si="39"/>
        <v>75</v>
      </c>
      <c r="L77" s="180">
        <f t="shared" si="39"/>
        <v>44.44</v>
      </c>
      <c r="M77" s="180">
        <f t="shared" si="39"/>
        <v>87.5</v>
      </c>
      <c r="N77" s="180">
        <f t="shared" si="39"/>
        <v>25</v>
      </c>
      <c r="O77" s="180">
        <f t="shared" si="39"/>
        <v>75</v>
      </c>
      <c r="P77" s="180">
        <f t="shared" si="39"/>
        <v>12.5</v>
      </c>
      <c r="Q77" s="180">
        <f t="shared" si="39"/>
        <v>88.89</v>
      </c>
      <c r="R77" s="180">
        <f t="shared" si="39"/>
        <v>100</v>
      </c>
      <c r="S77" s="180" t="str">
        <f t="shared" si="39"/>
        <v>N/A</v>
      </c>
      <c r="T77" s="180">
        <f t="shared" si="39"/>
        <v>75</v>
      </c>
      <c r="U77" s="180">
        <f t="shared" si="39"/>
        <v>37.5</v>
      </c>
      <c r="V77" s="180">
        <f t="shared" si="39"/>
        <v>25</v>
      </c>
      <c r="W77" s="180" t="str">
        <f t="shared" si="39"/>
        <v>N/A</v>
      </c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213">
        <f>IFERROR(ROUND((AK76/AK75)*100,2),0)</f>
        <v>60</v>
      </c>
    </row>
    <row r="78" spans="1:37" s="107" customFormat="1" x14ac:dyDescent="0.55000000000000004">
      <c r="A78" s="127" t="s">
        <v>100</v>
      </c>
      <c r="B78" s="133"/>
      <c r="C78" s="133"/>
      <c r="D78" s="133"/>
      <c r="E78" s="133"/>
      <c r="F78" s="187" t="s">
        <v>132</v>
      </c>
      <c r="G78" s="187" t="s">
        <v>133</v>
      </c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</row>
    <row r="79" spans="1:37" s="107" customFormat="1" ht="21" customHeight="1" x14ac:dyDescent="0.5">
      <c r="A79" s="159" t="s">
        <v>183</v>
      </c>
      <c r="B79" s="159"/>
      <c r="C79" s="159"/>
      <c r="D79" s="159"/>
      <c r="E79" s="159"/>
      <c r="F79" s="214" t="s">
        <v>184</v>
      </c>
      <c r="G79" s="192" t="s">
        <v>12</v>
      </c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215">
        <v>4</v>
      </c>
      <c r="Z79" s="194"/>
      <c r="AA79" s="194"/>
      <c r="AB79" s="215">
        <v>4</v>
      </c>
      <c r="AC79" s="194"/>
      <c r="AD79" s="194"/>
      <c r="AE79" s="194"/>
      <c r="AF79" s="194"/>
      <c r="AG79" s="194"/>
      <c r="AH79" s="194"/>
      <c r="AI79" s="194"/>
      <c r="AJ79" s="194"/>
      <c r="AK79" s="215">
        <v>4</v>
      </c>
    </row>
    <row r="80" spans="1:37" s="107" customFormat="1" x14ac:dyDescent="0.5">
      <c r="A80" s="159"/>
      <c r="B80" s="159"/>
      <c r="C80" s="159"/>
      <c r="D80" s="159"/>
      <c r="E80" s="159"/>
      <c r="F80" s="214"/>
      <c r="G80" s="192" t="s">
        <v>141</v>
      </c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207">
        <v>4.4000000000000004</v>
      </c>
      <c r="Z80" s="208"/>
      <c r="AA80" s="208"/>
      <c r="AB80" s="207">
        <v>4.3</v>
      </c>
      <c r="AC80" s="194"/>
      <c r="AD80" s="194"/>
      <c r="AE80" s="194"/>
      <c r="AF80" s="194"/>
      <c r="AG80" s="194"/>
      <c r="AH80" s="194"/>
      <c r="AI80" s="194"/>
      <c r="AJ80" s="194"/>
      <c r="AK80" s="216">
        <v>4.3499999999999996</v>
      </c>
    </row>
    <row r="81" spans="1:37" s="107" customFormat="1" x14ac:dyDescent="0.4">
      <c r="A81" s="159"/>
      <c r="B81" s="159"/>
      <c r="C81" s="159"/>
      <c r="D81" s="159"/>
      <c r="E81" s="159"/>
      <c r="F81" s="214"/>
      <c r="G81" s="156" t="s">
        <v>138</v>
      </c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8" t="str">
        <f t="shared" ref="Y81:AB81" si="40">IF(ISBLANK(Y80),$G$6,IF(Y80&gt;=Y79,$F$6,$G$6))</f>
        <v>ü</v>
      </c>
      <c r="Z81" s="149"/>
      <c r="AA81" s="149"/>
      <c r="AB81" s="148" t="str">
        <f t="shared" si="40"/>
        <v>ü</v>
      </c>
      <c r="AC81" s="149"/>
      <c r="AD81" s="149"/>
      <c r="AE81" s="149"/>
      <c r="AF81" s="149"/>
      <c r="AG81" s="149"/>
      <c r="AH81" s="149"/>
      <c r="AI81" s="149"/>
      <c r="AJ81" s="149"/>
      <c r="AK81" s="148" t="str">
        <f t="shared" ref="AK81" si="41">IF(ISBLANK(AK80),$G$6,IF(AK80&gt;=AK79,$F$6,$G$6))</f>
        <v>ü</v>
      </c>
    </row>
    <row r="82" spans="1:37" s="107" customFormat="1" ht="21" customHeight="1" x14ac:dyDescent="0.5">
      <c r="A82" s="134" t="s">
        <v>185</v>
      </c>
      <c r="B82" s="134"/>
      <c r="C82" s="134"/>
      <c r="D82" s="134"/>
      <c r="E82" s="134"/>
      <c r="F82" s="217" t="s">
        <v>186</v>
      </c>
      <c r="G82" s="192" t="s">
        <v>12</v>
      </c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218">
        <v>10000000</v>
      </c>
      <c r="AC82" s="194"/>
      <c r="AD82" s="194"/>
      <c r="AE82" s="194"/>
      <c r="AF82" s="194"/>
      <c r="AG82" s="194"/>
      <c r="AH82" s="194"/>
      <c r="AI82" s="194"/>
      <c r="AJ82" s="194"/>
      <c r="AK82" s="219">
        <v>10000000</v>
      </c>
    </row>
    <row r="83" spans="1:37" s="107" customFormat="1" x14ac:dyDescent="0.5">
      <c r="A83" s="134"/>
      <c r="B83" s="134"/>
      <c r="C83" s="134"/>
      <c r="D83" s="134"/>
      <c r="E83" s="134"/>
      <c r="F83" s="217"/>
      <c r="G83" s="192" t="s">
        <v>141</v>
      </c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220">
        <v>9656008</v>
      </c>
      <c r="AC83" s="194"/>
      <c r="AD83" s="194"/>
      <c r="AE83" s="194"/>
      <c r="AF83" s="194"/>
      <c r="AG83" s="194"/>
      <c r="AH83" s="194"/>
      <c r="AI83" s="194"/>
      <c r="AJ83" s="194"/>
      <c r="AK83" s="221">
        <f>AB83</f>
        <v>9656008</v>
      </c>
    </row>
    <row r="84" spans="1:37" s="107" customFormat="1" x14ac:dyDescent="0.4">
      <c r="A84" s="134"/>
      <c r="B84" s="134"/>
      <c r="C84" s="134"/>
      <c r="D84" s="134"/>
      <c r="E84" s="134"/>
      <c r="F84" s="217"/>
      <c r="G84" s="156" t="s">
        <v>138</v>
      </c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8" t="str">
        <f t="shared" ref="AB84" si="42">IF(ISBLANK(AB83),$G$6,IF(AB83&gt;=AB82,$F$6,$G$6))</f>
        <v>û</v>
      </c>
      <c r="AC84" s="149"/>
      <c r="AD84" s="149"/>
      <c r="AE84" s="149"/>
      <c r="AF84" s="149"/>
      <c r="AG84" s="149"/>
      <c r="AH84" s="149"/>
      <c r="AI84" s="149"/>
      <c r="AJ84" s="149"/>
      <c r="AK84" s="148" t="str">
        <f t="shared" ref="AK84" si="43">IF(ISBLANK(AK83),$G$6,IF(AK83&gt;=AK82,$F$6,$G$6))</f>
        <v>û</v>
      </c>
    </row>
    <row r="85" spans="1:37" s="107" customFormat="1" ht="21" customHeight="1" x14ac:dyDescent="0.5">
      <c r="A85" s="157" t="s">
        <v>187</v>
      </c>
      <c r="B85" s="157"/>
      <c r="C85" s="157"/>
      <c r="D85" s="157"/>
      <c r="E85" s="157"/>
      <c r="F85" s="158" t="s">
        <v>188</v>
      </c>
      <c r="G85" s="192" t="s">
        <v>12</v>
      </c>
      <c r="H85" s="193">
        <v>360</v>
      </c>
      <c r="I85" s="193">
        <v>360</v>
      </c>
      <c r="J85" s="193">
        <v>360</v>
      </c>
      <c r="K85" s="193">
        <v>360</v>
      </c>
      <c r="L85" s="193">
        <v>360</v>
      </c>
      <c r="M85" s="193">
        <v>360</v>
      </c>
      <c r="N85" s="193">
        <v>360</v>
      </c>
      <c r="O85" s="193">
        <v>360</v>
      </c>
      <c r="P85" s="193">
        <v>360</v>
      </c>
      <c r="Q85" s="193">
        <v>360</v>
      </c>
      <c r="R85" s="193">
        <v>360</v>
      </c>
      <c r="S85" s="193">
        <v>360</v>
      </c>
      <c r="T85" s="193">
        <v>360</v>
      </c>
      <c r="U85" s="193">
        <v>360</v>
      </c>
      <c r="V85" s="193">
        <v>360</v>
      </c>
      <c r="W85" s="193">
        <v>240</v>
      </c>
      <c r="X85" s="193">
        <v>240</v>
      </c>
      <c r="Y85" s="193">
        <v>240</v>
      </c>
      <c r="Z85" s="193">
        <v>240</v>
      </c>
      <c r="AA85" s="193">
        <v>240</v>
      </c>
      <c r="AB85" s="193">
        <v>240</v>
      </c>
      <c r="AC85" s="193">
        <v>240</v>
      </c>
      <c r="AD85" s="193">
        <v>144</v>
      </c>
      <c r="AE85" s="193">
        <v>240</v>
      </c>
      <c r="AF85" s="193">
        <v>240</v>
      </c>
      <c r="AG85" s="193">
        <v>240</v>
      </c>
      <c r="AH85" s="193">
        <v>240</v>
      </c>
      <c r="AI85" s="193">
        <v>240</v>
      </c>
      <c r="AJ85" s="193">
        <v>360</v>
      </c>
      <c r="AK85" s="222">
        <v>8600</v>
      </c>
    </row>
    <row r="86" spans="1:37" s="107" customFormat="1" x14ac:dyDescent="0.5">
      <c r="A86" s="157"/>
      <c r="B86" s="157"/>
      <c r="C86" s="157"/>
      <c r="D86" s="157"/>
      <c r="E86" s="157"/>
      <c r="F86" s="158"/>
      <c r="G86" s="192" t="s">
        <v>141</v>
      </c>
      <c r="H86" s="193">
        <v>475</v>
      </c>
      <c r="I86" s="193">
        <v>344</v>
      </c>
      <c r="J86" s="193">
        <v>404</v>
      </c>
      <c r="K86" s="193">
        <v>396</v>
      </c>
      <c r="L86" s="193">
        <v>251</v>
      </c>
      <c r="M86" s="193">
        <v>372</v>
      </c>
      <c r="N86" s="193">
        <v>311</v>
      </c>
      <c r="O86" s="193">
        <v>475</v>
      </c>
      <c r="P86" s="193">
        <v>326</v>
      </c>
      <c r="Q86" s="193">
        <v>347</v>
      </c>
      <c r="R86" s="193">
        <v>309</v>
      </c>
      <c r="S86" s="193">
        <v>285</v>
      </c>
      <c r="T86" s="193">
        <v>392</v>
      </c>
      <c r="U86" s="193">
        <v>270</v>
      </c>
      <c r="V86" s="193">
        <v>291</v>
      </c>
      <c r="W86" s="193">
        <v>189</v>
      </c>
      <c r="X86" s="193">
        <v>669</v>
      </c>
      <c r="Y86" s="193">
        <v>460</v>
      </c>
      <c r="Z86" s="193">
        <v>233</v>
      </c>
      <c r="AA86" s="193">
        <v>333</v>
      </c>
      <c r="AB86" s="193">
        <v>216</v>
      </c>
      <c r="AC86" s="193">
        <v>241</v>
      </c>
      <c r="AD86" s="193">
        <v>124</v>
      </c>
      <c r="AE86" s="193">
        <v>243</v>
      </c>
      <c r="AF86" s="193">
        <v>257</v>
      </c>
      <c r="AG86" s="193">
        <v>461</v>
      </c>
      <c r="AH86" s="193">
        <v>179</v>
      </c>
      <c r="AI86" s="193">
        <v>358</v>
      </c>
      <c r="AJ86" s="193">
        <v>350</v>
      </c>
      <c r="AK86" s="222">
        <f>SUM(H86:AJ86)</f>
        <v>9561</v>
      </c>
    </row>
    <row r="87" spans="1:37" s="107" customFormat="1" x14ac:dyDescent="0.4">
      <c r="A87" s="157"/>
      <c r="B87" s="157"/>
      <c r="C87" s="157"/>
      <c r="D87" s="157"/>
      <c r="E87" s="157"/>
      <c r="F87" s="158"/>
      <c r="G87" s="156" t="s">
        <v>138</v>
      </c>
      <c r="H87" s="148" t="str">
        <f>IF(ISBLANK(H86),$G$6,IF(H86&gt;=H85,$F$6,$G$6))</f>
        <v>ü</v>
      </c>
      <c r="I87" s="148" t="str">
        <f t="shared" ref="I87:AK87" si="44">IF(ISBLANK(I86),$G$6,IF(I86&gt;=I85,$F$6,$G$6))</f>
        <v>û</v>
      </c>
      <c r="J87" s="148" t="str">
        <f t="shared" si="44"/>
        <v>ü</v>
      </c>
      <c r="K87" s="148" t="str">
        <f t="shared" si="44"/>
        <v>ü</v>
      </c>
      <c r="L87" s="148" t="str">
        <f t="shared" si="44"/>
        <v>û</v>
      </c>
      <c r="M87" s="148" t="str">
        <f t="shared" si="44"/>
        <v>ü</v>
      </c>
      <c r="N87" s="148" t="str">
        <f t="shared" si="44"/>
        <v>û</v>
      </c>
      <c r="O87" s="148" t="str">
        <f t="shared" si="44"/>
        <v>ü</v>
      </c>
      <c r="P87" s="148" t="str">
        <f t="shared" si="44"/>
        <v>û</v>
      </c>
      <c r="Q87" s="148" t="str">
        <f t="shared" si="44"/>
        <v>û</v>
      </c>
      <c r="R87" s="148" t="str">
        <f t="shared" si="44"/>
        <v>û</v>
      </c>
      <c r="S87" s="148" t="str">
        <f t="shared" si="44"/>
        <v>û</v>
      </c>
      <c r="T87" s="148" t="str">
        <f t="shared" si="44"/>
        <v>ü</v>
      </c>
      <c r="U87" s="148" t="str">
        <f t="shared" si="44"/>
        <v>û</v>
      </c>
      <c r="V87" s="148" t="str">
        <f t="shared" si="44"/>
        <v>û</v>
      </c>
      <c r="W87" s="148" t="str">
        <f t="shared" si="44"/>
        <v>û</v>
      </c>
      <c r="X87" s="148" t="str">
        <f t="shared" si="44"/>
        <v>ü</v>
      </c>
      <c r="Y87" s="148" t="str">
        <f t="shared" si="44"/>
        <v>ü</v>
      </c>
      <c r="Z87" s="148" t="str">
        <f t="shared" si="44"/>
        <v>û</v>
      </c>
      <c r="AA87" s="148" t="str">
        <f t="shared" si="44"/>
        <v>ü</v>
      </c>
      <c r="AB87" s="148" t="str">
        <f t="shared" si="44"/>
        <v>û</v>
      </c>
      <c r="AC87" s="148" t="str">
        <f t="shared" si="44"/>
        <v>ü</v>
      </c>
      <c r="AD87" s="148" t="str">
        <f t="shared" si="44"/>
        <v>û</v>
      </c>
      <c r="AE87" s="148" t="str">
        <f t="shared" si="44"/>
        <v>ü</v>
      </c>
      <c r="AF87" s="148" t="str">
        <f t="shared" si="44"/>
        <v>ü</v>
      </c>
      <c r="AG87" s="148" t="str">
        <f t="shared" si="44"/>
        <v>ü</v>
      </c>
      <c r="AH87" s="148" t="str">
        <f t="shared" si="44"/>
        <v>û</v>
      </c>
      <c r="AI87" s="148" t="str">
        <f t="shared" si="44"/>
        <v>ü</v>
      </c>
      <c r="AJ87" s="148" t="str">
        <f t="shared" si="44"/>
        <v>û</v>
      </c>
      <c r="AK87" s="148" t="str">
        <f t="shared" si="44"/>
        <v>ü</v>
      </c>
    </row>
    <row r="88" spans="1:37" s="107" customFormat="1" ht="21" customHeight="1" x14ac:dyDescent="0.5">
      <c r="A88" s="157" t="s">
        <v>189</v>
      </c>
      <c r="B88" s="157"/>
      <c r="C88" s="157"/>
      <c r="D88" s="157"/>
      <c r="E88" s="157"/>
      <c r="F88" s="158" t="s">
        <v>190</v>
      </c>
      <c r="G88" s="192" t="s">
        <v>12</v>
      </c>
      <c r="H88" s="222">
        <v>6000</v>
      </c>
      <c r="I88" s="222">
        <v>6000</v>
      </c>
      <c r="J88" s="222">
        <v>6000</v>
      </c>
      <c r="K88" s="222">
        <v>6000</v>
      </c>
      <c r="L88" s="222">
        <v>6000</v>
      </c>
      <c r="M88" s="222">
        <v>6000</v>
      </c>
      <c r="N88" s="222">
        <v>6000</v>
      </c>
      <c r="O88" s="222">
        <v>5000</v>
      </c>
      <c r="P88" s="222">
        <v>5000</v>
      </c>
      <c r="Q88" s="222">
        <v>5000</v>
      </c>
      <c r="R88" s="222">
        <v>5000</v>
      </c>
      <c r="S88" s="222">
        <v>5000</v>
      </c>
      <c r="T88" s="222">
        <v>5000</v>
      </c>
      <c r="U88" s="222">
        <v>5000</v>
      </c>
      <c r="V88" s="222">
        <v>5000</v>
      </c>
      <c r="W88" s="222">
        <v>2400</v>
      </c>
      <c r="X88" s="222">
        <v>2400</v>
      </c>
      <c r="Y88" s="222">
        <v>2400</v>
      </c>
      <c r="Z88" s="222">
        <v>2400</v>
      </c>
      <c r="AA88" s="222">
        <v>2400</v>
      </c>
      <c r="AB88" s="222">
        <v>2400</v>
      </c>
      <c r="AC88" s="222">
        <v>2400</v>
      </c>
      <c r="AD88" s="222">
        <v>500</v>
      </c>
      <c r="AE88" s="222">
        <v>2400</v>
      </c>
      <c r="AF88" s="222">
        <v>2400</v>
      </c>
      <c r="AG88" s="222">
        <v>2400</v>
      </c>
      <c r="AH88" s="222">
        <v>2400</v>
      </c>
      <c r="AI88" s="222">
        <v>2400</v>
      </c>
      <c r="AJ88" s="222">
        <v>5000</v>
      </c>
      <c r="AK88" s="222">
        <v>110000</v>
      </c>
    </row>
    <row r="89" spans="1:37" s="107" customFormat="1" x14ac:dyDescent="0.5">
      <c r="A89" s="157"/>
      <c r="B89" s="157"/>
      <c r="C89" s="157"/>
      <c r="D89" s="157"/>
      <c r="E89" s="157"/>
      <c r="F89" s="158"/>
      <c r="G89" s="192" t="s">
        <v>141</v>
      </c>
      <c r="H89" s="222">
        <v>5977</v>
      </c>
      <c r="I89" s="222">
        <v>5954</v>
      </c>
      <c r="J89" s="222">
        <v>6283</v>
      </c>
      <c r="K89" s="222">
        <v>5954</v>
      </c>
      <c r="L89" s="222">
        <v>5963</v>
      </c>
      <c r="M89" s="222">
        <v>6001</v>
      </c>
      <c r="N89" s="222">
        <v>5925</v>
      </c>
      <c r="O89" s="222">
        <v>5096</v>
      </c>
      <c r="P89" s="222">
        <v>5193</v>
      </c>
      <c r="Q89" s="222">
        <v>5727</v>
      </c>
      <c r="R89" s="222">
        <v>5638</v>
      </c>
      <c r="S89" s="222">
        <v>5802</v>
      </c>
      <c r="T89" s="222">
        <v>5367</v>
      </c>
      <c r="U89" s="222">
        <v>5689</v>
      </c>
      <c r="V89" s="222">
        <v>5753</v>
      </c>
      <c r="W89" s="222">
        <v>3406</v>
      </c>
      <c r="X89" s="222">
        <v>3407</v>
      </c>
      <c r="Y89" s="222">
        <v>3233</v>
      </c>
      <c r="Z89" s="222">
        <v>3273</v>
      </c>
      <c r="AA89" s="222">
        <v>3204</v>
      </c>
      <c r="AB89" s="222">
        <v>3402</v>
      </c>
      <c r="AC89" s="222">
        <v>3239</v>
      </c>
      <c r="AD89" s="222">
        <v>1082</v>
      </c>
      <c r="AE89" s="222">
        <v>3206</v>
      </c>
      <c r="AF89" s="222">
        <v>3498</v>
      </c>
      <c r="AG89" s="222">
        <v>3306</v>
      </c>
      <c r="AH89" s="222">
        <v>3468</v>
      </c>
      <c r="AI89" s="222">
        <v>3640</v>
      </c>
      <c r="AJ89" s="222">
        <v>5839</v>
      </c>
      <c r="AK89" s="222">
        <f>SUM(H89:AJ89)</f>
        <v>133525</v>
      </c>
    </row>
    <row r="90" spans="1:37" s="107" customFormat="1" x14ac:dyDescent="0.4">
      <c r="A90" s="157"/>
      <c r="B90" s="157"/>
      <c r="C90" s="157"/>
      <c r="D90" s="157"/>
      <c r="E90" s="157"/>
      <c r="F90" s="158"/>
      <c r="G90" s="156" t="s">
        <v>138</v>
      </c>
      <c r="H90" s="148" t="str">
        <f>IF(ISBLANK(H89),$G$6,IF(H89&gt;=H88,$F$6,$G$6))</f>
        <v>û</v>
      </c>
      <c r="I90" s="148" t="str">
        <f t="shared" ref="I90:AK90" si="45">IF(ISBLANK(I89),$G$6,IF(I89&gt;=I88,$F$6,$G$6))</f>
        <v>û</v>
      </c>
      <c r="J90" s="148" t="str">
        <f t="shared" si="45"/>
        <v>ü</v>
      </c>
      <c r="K90" s="148" t="str">
        <f t="shared" si="45"/>
        <v>û</v>
      </c>
      <c r="L90" s="148" t="str">
        <f t="shared" si="45"/>
        <v>û</v>
      </c>
      <c r="M90" s="148" t="str">
        <f t="shared" si="45"/>
        <v>ü</v>
      </c>
      <c r="N90" s="148" t="str">
        <f t="shared" si="45"/>
        <v>û</v>
      </c>
      <c r="O90" s="148" t="str">
        <f t="shared" si="45"/>
        <v>ü</v>
      </c>
      <c r="P90" s="148" t="str">
        <f t="shared" si="45"/>
        <v>ü</v>
      </c>
      <c r="Q90" s="148" t="str">
        <f t="shared" si="45"/>
        <v>ü</v>
      </c>
      <c r="R90" s="148" t="str">
        <f t="shared" si="45"/>
        <v>ü</v>
      </c>
      <c r="S90" s="148" t="str">
        <f t="shared" si="45"/>
        <v>ü</v>
      </c>
      <c r="T90" s="148" t="str">
        <f t="shared" si="45"/>
        <v>ü</v>
      </c>
      <c r="U90" s="148" t="str">
        <f t="shared" si="45"/>
        <v>ü</v>
      </c>
      <c r="V90" s="148" t="str">
        <f t="shared" si="45"/>
        <v>ü</v>
      </c>
      <c r="W90" s="148" t="str">
        <f t="shared" si="45"/>
        <v>ü</v>
      </c>
      <c r="X90" s="148" t="str">
        <f t="shared" si="45"/>
        <v>ü</v>
      </c>
      <c r="Y90" s="148" t="str">
        <f t="shared" si="45"/>
        <v>ü</v>
      </c>
      <c r="Z90" s="148" t="str">
        <f t="shared" si="45"/>
        <v>ü</v>
      </c>
      <c r="AA90" s="148" t="str">
        <f t="shared" si="45"/>
        <v>ü</v>
      </c>
      <c r="AB90" s="148" t="str">
        <f t="shared" si="45"/>
        <v>ü</v>
      </c>
      <c r="AC90" s="148" t="str">
        <f t="shared" si="45"/>
        <v>ü</v>
      </c>
      <c r="AD90" s="148" t="str">
        <f t="shared" si="45"/>
        <v>ü</v>
      </c>
      <c r="AE90" s="148" t="str">
        <f t="shared" si="45"/>
        <v>ü</v>
      </c>
      <c r="AF90" s="148" t="str">
        <f t="shared" si="45"/>
        <v>ü</v>
      </c>
      <c r="AG90" s="148" t="str">
        <f t="shared" si="45"/>
        <v>ü</v>
      </c>
      <c r="AH90" s="148" t="str">
        <f t="shared" si="45"/>
        <v>ü</v>
      </c>
      <c r="AI90" s="148" t="str">
        <f t="shared" si="45"/>
        <v>ü</v>
      </c>
      <c r="AJ90" s="148" t="str">
        <f t="shared" si="45"/>
        <v>ü</v>
      </c>
      <c r="AK90" s="148" t="str">
        <f t="shared" si="45"/>
        <v>ü</v>
      </c>
    </row>
    <row r="91" spans="1:37" s="107" customFormat="1" ht="21" customHeight="1" x14ac:dyDescent="0.5">
      <c r="A91" s="157" t="s">
        <v>191</v>
      </c>
      <c r="B91" s="157"/>
      <c r="C91" s="157"/>
      <c r="D91" s="157"/>
      <c r="E91" s="157"/>
      <c r="F91" s="158" t="s">
        <v>192</v>
      </c>
      <c r="G91" s="192" t="s">
        <v>12</v>
      </c>
      <c r="H91" s="193">
        <v>30</v>
      </c>
      <c r="I91" s="193">
        <v>30</v>
      </c>
      <c r="J91" s="193">
        <v>30</v>
      </c>
      <c r="K91" s="193">
        <v>30</v>
      </c>
      <c r="L91" s="193">
        <v>30</v>
      </c>
      <c r="M91" s="193">
        <v>30</v>
      </c>
      <c r="N91" s="193">
        <v>30</v>
      </c>
      <c r="O91" s="193">
        <v>30</v>
      </c>
      <c r="P91" s="193">
        <v>30</v>
      </c>
      <c r="Q91" s="193">
        <v>30</v>
      </c>
      <c r="R91" s="193">
        <v>30</v>
      </c>
      <c r="S91" s="193">
        <v>30</v>
      </c>
      <c r="T91" s="193">
        <v>30</v>
      </c>
      <c r="U91" s="193">
        <v>30</v>
      </c>
      <c r="V91" s="193">
        <v>30</v>
      </c>
      <c r="W91" s="194"/>
      <c r="X91" s="193">
        <v>4</v>
      </c>
      <c r="Y91" s="193">
        <v>4</v>
      </c>
      <c r="Z91" s="194"/>
      <c r="AA91" s="193">
        <v>4</v>
      </c>
      <c r="AB91" s="193">
        <v>30</v>
      </c>
      <c r="AC91" s="194"/>
      <c r="AD91" s="194"/>
      <c r="AE91" s="194"/>
      <c r="AF91" s="194"/>
      <c r="AG91" s="194"/>
      <c r="AH91" s="194"/>
      <c r="AI91" s="194"/>
      <c r="AJ91" s="193">
        <v>30</v>
      </c>
      <c r="AK91" s="193">
        <v>480</v>
      </c>
    </row>
    <row r="92" spans="1:37" s="107" customFormat="1" x14ac:dyDescent="0.5">
      <c r="A92" s="157"/>
      <c r="B92" s="157"/>
      <c r="C92" s="157"/>
      <c r="D92" s="157"/>
      <c r="E92" s="157"/>
      <c r="F92" s="158"/>
      <c r="G92" s="192" t="s">
        <v>141</v>
      </c>
      <c r="H92" s="193">
        <v>32</v>
      </c>
      <c r="I92" s="193">
        <v>32</v>
      </c>
      <c r="J92" s="193">
        <v>30</v>
      </c>
      <c r="K92" s="193">
        <v>39</v>
      </c>
      <c r="L92" s="193">
        <v>31</v>
      </c>
      <c r="M92" s="193">
        <v>39</v>
      </c>
      <c r="N92" s="193">
        <v>35</v>
      </c>
      <c r="O92" s="193">
        <v>38</v>
      </c>
      <c r="P92" s="193">
        <v>24</v>
      </c>
      <c r="Q92" s="193">
        <v>49</v>
      </c>
      <c r="R92" s="193">
        <v>28</v>
      </c>
      <c r="S92" s="193">
        <v>31</v>
      </c>
      <c r="T92" s="193">
        <v>31</v>
      </c>
      <c r="U92" s="193">
        <v>34</v>
      </c>
      <c r="V92" s="193">
        <v>30</v>
      </c>
      <c r="W92" s="194"/>
      <c r="X92" s="193">
        <v>88</v>
      </c>
      <c r="Y92" s="193">
        <v>7</v>
      </c>
      <c r="Z92" s="194"/>
      <c r="AA92" s="193">
        <v>10</v>
      </c>
      <c r="AB92" s="193">
        <v>60</v>
      </c>
      <c r="AC92" s="194"/>
      <c r="AD92" s="194"/>
      <c r="AE92" s="194"/>
      <c r="AF92" s="197">
        <v>20</v>
      </c>
      <c r="AG92" s="197">
        <v>2</v>
      </c>
      <c r="AH92" s="194"/>
      <c r="AI92" s="149"/>
      <c r="AJ92" s="193">
        <v>40</v>
      </c>
      <c r="AK92" s="222">
        <f>SUM(H92:AJ92)</f>
        <v>730</v>
      </c>
    </row>
    <row r="93" spans="1:37" s="107" customFormat="1" x14ac:dyDescent="0.4">
      <c r="A93" s="157"/>
      <c r="B93" s="157"/>
      <c r="C93" s="157"/>
      <c r="D93" s="157"/>
      <c r="E93" s="157"/>
      <c r="F93" s="158"/>
      <c r="G93" s="156" t="s">
        <v>138</v>
      </c>
      <c r="H93" s="148" t="str">
        <f>IF(ISBLANK(H92),$G$6,IF(H92&gt;=H91,$F$6,$G$6))</f>
        <v>ü</v>
      </c>
      <c r="I93" s="148" t="str">
        <f t="shared" ref="I93:AK93" si="46">IF(ISBLANK(I92),$G$6,IF(I92&gt;=I91,$F$6,$G$6))</f>
        <v>ü</v>
      </c>
      <c r="J93" s="148" t="str">
        <f t="shared" si="46"/>
        <v>ü</v>
      </c>
      <c r="K93" s="148" t="str">
        <f t="shared" si="46"/>
        <v>ü</v>
      </c>
      <c r="L93" s="148" t="str">
        <f t="shared" si="46"/>
        <v>ü</v>
      </c>
      <c r="M93" s="148" t="str">
        <f t="shared" si="46"/>
        <v>ü</v>
      </c>
      <c r="N93" s="148" t="str">
        <f t="shared" si="46"/>
        <v>ü</v>
      </c>
      <c r="O93" s="148" t="str">
        <f t="shared" si="46"/>
        <v>ü</v>
      </c>
      <c r="P93" s="148" t="str">
        <f t="shared" si="46"/>
        <v>û</v>
      </c>
      <c r="Q93" s="148" t="str">
        <f t="shared" si="46"/>
        <v>ü</v>
      </c>
      <c r="R93" s="148" t="str">
        <f t="shared" si="46"/>
        <v>û</v>
      </c>
      <c r="S93" s="148" t="str">
        <f t="shared" si="46"/>
        <v>ü</v>
      </c>
      <c r="T93" s="148" t="str">
        <f t="shared" si="46"/>
        <v>ü</v>
      </c>
      <c r="U93" s="148" t="str">
        <f t="shared" si="46"/>
        <v>ü</v>
      </c>
      <c r="V93" s="148" t="str">
        <f t="shared" si="46"/>
        <v>ü</v>
      </c>
      <c r="W93" s="149"/>
      <c r="X93" s="148" t="str">
        <f t="shared" si="46"/>
        <v>ü</v>
      </c>
      <c r="Y93" s="148" t="str">
        <f t="shared" si="46"/>
        <v>ü</v>
      </c>
      <c r="Z93" s="149"/>
      <c r="AA93" s="148" t="str">
        <f t="shared" si="46"/>
        <v>ü</v>
      </c>
      <c r="AB93" s="148" t="str">
        <f t="shared" si="46"/>
        <v>ü</v>
      </c>
      <c r="AC93" s="149"/>
      <c r="AD93" s="149"/>
      <c r="AE93" s="149"/>
      <c r="AF93" s="149"/>
      <c r="AG93" s="149"/>
      <c r="AH93" s="149"/>
      <c r="AI93" s="149"/>
      <c r="AJ93" s="148" t="str">
        <f t="shared" si="46"/>
        <v>ü</v>
      </c>
      <c r="AK93" s="148" t="str">
        <f t="shared" si="46"/>
        <v>ü</v>
      </c>
    </row>
    <row r="94" spans="1:37" s="107" customFormat="1" ht="21" customHeight="1" x14ac:dyDescent="0.5">
      <c r="A94" s="157" t="s">
        <v>193</v>
      </c>
      <c r="B94" s="157"/>
      <c r="C94" s="157"/>
      <c r="D94" s="157"/>
      <c r="E94" s="157"/>
      <c r="F94" s="168" t="s">
        <v>194</v>
      </c>
      <c r="G94" s="192" t="s">
        <v>12</v>
      </c>
      <c r="H94" s="222">
        <v>26100</v>
      </c>
      <c r="I94" s="222">
        <v>47700</v>
      </c>
      <c r="J94" s="222">
        <v>22950</v>
      </c>
      <c r="K94" s="222">
        <v>25650</v>
      </c>
      <c r="L94" s="222">
        <v>26550</v>
      </c>
      <c r="M94" s="222">
        <v>22050</v>
      </c>
      <c r="N94" s="223"/>
      <c r="O94" s="222">
        <v>40050</v>
      </c>
      <c r="P94" s="222">
        <v>21600</v>
      </c>
      <c r="Q94" s="222">
        <v>27000</v>
      </c>
      <c r="R94" s="222">
        <v>24300</v>
      </c>
      <c r="S94" s="222">
        <v>4950</v>
      </c>
      <c r="T94" s="222">
        <v>27000</v>
      </c>
      <c r="U94" s="222">
        <v>27450</v>
      </c>
      <c r="V94" s="222">
        <v>21150</v>
      </c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222">
        <v>355500</v>
      </c>
    </row>
    <row r="95" spans="1:37" s="107" customFormat="1" x14ac:dyDescent="0.5">
      <c r="A95" s="157"/>
      <c r="B95" s="157"/>
      <c r="C95" s="157"/>
      <c r="D95" s="157"/>
      <c r="E95" s="157"/>
      <c r="F95" s="168"/>
      <c r="G95" s="192" t="s">
        <v>141</v>
      </c>
      <c r="H95" s="222">
        <v>37103</v>
      </c>
      <c r="I95" s="222">
        <v>131723</v>
      </c>
      <c r="J95" s="222">
        <v>60149</v>
      </c>
      <c r="K95" s="222">
        <v>59291</v>
      </c>
      <c r="L95" s="222">
        <v>29291</v>
      </c>
      <c r="M95" s="222">
        <v>58893</v>
      </c>
      <c r="N95" s="222">
        <v>4112</v>
      </c>
      <c r="O95" s="222">
        <v>12398</v>
      </c>
      <c r="P95" s="222">
        <v>86110</v>
      </c>
      <c r="Q95" s="222">
        <v>43819</v>
      </c>
      <c r="R95" s="222">
        <v>84804</v>
      </c>
      <c r="S95" s="222">
        <v>5083</v>
      </c>
      <c r="T95" s="222">
        <v>38968</v>
      </c>
      <c r="U95" s="222">
        <v>32586</v>
      </c>
      <c r="V95" s="222">
        <v>18408</v>
      </c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224">
        <f>SUM(H95:AJ95)</f>
        <v>702738</v>
      </c>
    </row>
    <row r="96" spans="1:37" s="107" customFormat="1" x14ac:dyDescent="0.4">
      <c r="A96" s="157"/>
      <c r="B96" s="157"/>
      <c r="C96" s="157"/>
      <c r="D96" s="157"/>
      <c r="E96" s="157"/>
      <c r="F96" s="168"/>
      <c r="G96" s="156" t="s">
        <v>138</v>
      </c>
      <c r="H96" s="148" t="str">
        <f>IF(ISBLANK(H95),$G$6,IF(H95&gt;=H94,$F$6,$G$6))</f>
        <v>ü</v>
      </c>
      <c r="I96" s="148" t="str">
        <f t="shared" ref="I96:V96" si="47">IF(ISBLANK(I95),$G$6,IF(I95&gt;=I94,$F$6,$G$6))</f>
        <v>ü</v>
      </c>
      <c r="J96" s="148" t="str">
        <f t="shared" si="47"/>
        <v>ü</v>
      </c>
      <c r="K96" s="148" t="str">
        <f t="shared" si="47"/>
        <v>ü</v>
      </c>
      <c r="L96" s="148" t="str">
        <f t="shared" si="47"/>
        <v>ü</v>
      </c>
      <c r="M96" s="148" t="str">
        <f t="shared" si="47"/>
        <v>ü</v>
      </c>
      <c r="N96" s="149"/>
      <c r="O96" s="148" t="str">
        <f t="shared" si="47"/>
        <v>û</v>
      </c>
      <c r="P96" s="148" t="str">
        <f t="shared" si="47"/>
        <v>ü</v>
      </c>
      <c r="Q96" s="148" t="str">
        <f t="shared" si="47"/>
        <v>ü</v>
      </c>
      <c r="R96" s="148" t="str">
        <f t="shared" si="47"/>
        <v>ü</v>
      </c>
      <c r="S96" s="148" t="str">
        <f t="shared" si="47"/>
        <v>ü</v>
      </c>
      <c r="T96" s="148" t="str">
        <f t="shared" si="47"/>
        <v>ü</v>
      </c>
      <c r="U96" s="148" t="str">
        <f t="shared" si="47"/>
        <v>ü</v>
      </c>
      <c r="V96" s="148" t="str">
        <f t="shared" si="47"/>
        <v>û</v>
      </c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8" t="str">
        <f t="shared" ref="AK96" si="48">IF(ISBLANK(AK95),$G$6,IF(AK95&gt;=AK94,$F$6,$G$6))</f>
        <v>ü</v>
      </c>
    </row>
    <row r="97" spans="1:37" s="107" customFormat="1" ht="21" customHeight="1" x14ac:dyDescent="0.5">
      <c r="A97" s="157" t="s">
        <v>195</v>
      </c>
      <c r="B97" s="157"/>
      <c r="C97" s="157"/>
      <c r="D97" s="157"/>
      <c r="E97" s="157"/>
      <c r="F97" s="158" t="s">
        <v>196</v>
      </c>
      <c r="G97" s="192" t="s">
        <v>12</v>
      </c>
      <c r="H97" s="193">
        <v>15</v>
      </c>
      <c r="I97" s="193">
        <v>15</v>
      </c>
      <c r="J97" s="193">
        <v>15</v>
      </c>
      <c r="K97" s="193">
        <v>15</v>
      </c>
      <c r="L97" s="193">
        <v>15</v>
      </c>
      <c r="M97" s="193">
        <v>15</v>
      </c>
      <c r="N97" s="193">
        <v>15</v>
      </c>
      <c r="O97" s="193">
        <v>15</v>
      </c>
      <c r="P97" s="193">
        <v>15</v>
      </c>
      <c r="Q97" s="193">
        <v>15</v>
      </c>
      <c r="R97" s="193">
        <v>15</v>
      </c>
      <c r="S97" s="193">
        <v>15</v>
      </c>
      <c r="T97" s="193">
        <v>15</v>
      </c>
      <c r="U97" s="193">
        <v>15</v>
      </c>
      <c r="V97" s="193">
        <v>15</v>
      </c>
      <c r="W97" s="193">
        <v>5</v>
      </c>
      <c r="X97" s="193">
        <v>5</v>
      </c>
      <c r="Y97" s="193">
        <v>5</v>
      </c>
      <c r="Z97" s="193">
        <v>5</v>
      </c>
      <c r="AA97" s="193">
        <v>5</v>
      </c>
      <c r="AB97" s="193">
        <v>5</v>
      </c>
      <c r="AC97" s="193">
        <v>5</v>
      </c>
      <c r="AD97" s="194"/>
      <c r="AE97" s="193">
        <v>5</v>
      </c>
      <c r="AF97" s="193">
        <v>5</v>
      </c>
      <c r="AG97" s="193">
        <v>5</v>
      </c>
      <c r="AH97" s="193">
        <v>5</v>
      </c>
      <c r="AI97" s="194"/>
      <c r="AJ97" s="193">
        <v>15</v>
      </c>
      <c r="AK97" s="195">
        <v>280</v>
      </c>
    </row>
    <row r="98" spans="1:37" s="107" customFormat="1" x14ac:dyDescent="0.5">
      <c r="A98" s="157"/>
      <c r="B98" s="157"/>
      <c r="C98" s="157"/>
      <c r="D98" s="157"/>
      <c r="E98" s="157"/>
      <c r="F98" s="158"/>
      <c r="G98" s="192" t="s">
        <v>141</v>
      </c>
      <c r="H98" s="193">
        <v>15</v>
      </c>
      <c r="I98" s="193">
        <v>16</v>
      </c>
      <c r="J98" s="193">
        <v>15</v>
      </c>
      <c r="K98" s="193">
        <v>16</v>
      </c>
      <c r="L98" s="193">
        <v>15</v>
      </c>
      <c r="M98" s="193">
        <v>40</v>
      </c>
      <c r="N98" s="193">
        <v>16</v>
      </c>
      <c r="O98" s="193">
        <v>15</v>
      </c>
      <c r="P98" s="193">
        <v>15</v>
      </c>
      <c r="Q98" s="193">
        <v>15</v>
      </c>
      <c r="R98" s="193">
        <v>29</v>
      </c>
      <c r="S98" s="193">
        <v>16</v>
      </c>
      <c r="T98" s="193">
        <v>15</v>
      </c>
      <c r="U98" s="193">
        <v>14</v>
      </c>
      <c r="V98" s="193">
        <v>15</v>
      </c>
      <c r="W98" s="193">
        <v>5</v>
      </c>
      <c r="X98" s="193">
        <v>9</v>
      </c>
      <c r="Y98" s="193">
        <v>5</v>
      </c>
      <c r="Z98" s="193">
        <v>6</v>
      </c>
      <c r="AA98" s="193">
        <v>24</v>
      </c>
      <c r="AB98" s="193">
        <v>5</v>
      </c>
      <c r="AC98" s="193">
        <v>5</v>
      </c>
      <c r="AD98" s="194"/>
      <c r="AE98" s="193">
        <v>5</v>
      </c>
      <c r="AF98" s="193">
        <v>18</v>
      </c>
      <c r="AG98" s="193">
        <v>5</v>
      </c>
      <c r="AH98" s="193">
        <v>6</v>
      </c>
      <c r="AI98" s="194"/>
      <c r="AJ98" s="193">
        <v>15</v>
      </c>
      <c r="AK98" s="225">
        <f>SUM(H98:AJ98)</f>
        <v>375</v>
      </c>
    </row>
    <row r="99" spans="1:37" s="107" customFormat="1" x14ac:dyDescent="0.4">
      <c r="A99" s="157"/>
      <c r="B99" s="157"/>
      <c r="C99" s="157"/>
      <c r="D99" s="157"/>
      <c r="E99" s="157"/>
      <c r="F99" s="158"/>
      <c r="G99" s="156" t="s">
        <v>138</v>
      </c>
      <c r="H99" s="148" t="str">
        <f>IF(ISBLANK(H98),$G$6,IF(H98&gt;=H97,$F$6,$G$6))</f>
        <v>ü</v>
      </c>
      <c r="I99" s="148" t="str">
        <f t="shared" ref="I99:AK99" si="49">IF(ISBLANK(I98),$G$6,IF(I98&gt;=I97,$F$6,$G$6))</f>
        <v>ü</v>
      </c>
      <c r="J99" s="148" t="str">
        <f t="shared" si="49"/>
        <v>ü</v>
      </c>
      <c r="K99" s="148" t="str">
        <f t="shared" si="49"/>
        <v>ü</v>
      </c>
      <c r="L99" s="148" t="str">
        <f t="shared" si="49"/>
        <v>ü</v>
      </c>
      <c r="M99" s="148" t="str">
        <f t="shared" si="49"/>
        <v>ü</v>
      </c>
      <c r="N99" s="148" t="str">
        <f t="shared" si="49"/>
        <v>ü</v>
      </c>
      <c r="O99" s="148" t="str">
        <f t="shared" si="49"/>
        <v>ü</v>
      </c>
      <c r="P99" s="148" t="str">
        <f t="shared" si="49"/>
        <v>ü</v>
      </c>
      <c r="Q99" s="148" t="str">
        <f t="shared" si="49"/>
        <v>ü</v>
      </c>
      <c r="R99" s="148" t="str">
        <f t="shared" si="49"/>
        <v>ü</v>
      </c>
      <c r="S99" s="148" t="str">
        <f t="shared" si="49"/>
        <v>ü</v>
      </c>
      <c r="T99" s="148" t="str">
        <f t="shared" si="49"/>
        <v>ü</v>
      </c>
      <c r="U99" s="148" t="str">
        <f t="shared" si="49"/>
        <v>û</v>
      </c>
      <c r="V99" s="148" t="str">
        <f t="shared" si="49"/>
        <v>ü</v>
      </c>
      <c r="W99" s="148" t="str">
        <f t="shared" si="49"/>
        <v>ü</v>
      </c>
      <c r="X99" s="148" t="str">
        <f t="shared" si="49"/>
        <v>ü</v>
      </c>
      <c r="Y99" s="148" t="str">
        <f t="shared" si="49"/>
        <v>ü</v>
      </c>
      <c r="Z99" s="148" t="str">
        <f t="shared" si="49"/>
        <v>ü</v>
      </c>
      <c r="AA99" s="148" t="str">
        <f t="shared" si="49"/>
        <v>ü</v>
      </c>
      <c r="AB99" s="148" t="str">
        <f t="shared" si="49"/>
        <v>ü</v>
      </c>
      <c r="AC99" s="148" t="str">
        <f t="shared" si="49"/>
        <v>ü</v>
      </c>
      <c r="AD99" s="149"/>
      <c r="AE99" s="148" t="str">
        <f t="shared" si="49"/>
        <v>ü</v>
      </c>
      <c r="AF99" s="148" t="str">
        <f t="shared" si="49"/>
        <v>ü</v>
      </c>
      <c r="AG99" s="148" t="str">
        <f t="shared" si="49"/>
        <v>ü</v>
      </c>
      <c r="AH99" s="148" t="str">
        <f t="shared" si="49"/>
        <v>ü</v>
      </c>
      <c r="AI99" s="149"/>
      <c r="AJ99" s="148" t="str">
        <f t="shared" si="49"/>
        <v>ü</v>
      </c>
      <c r="AK99" s="148" t="str">
        <f t="shared" si="49"/>
        <v>ü</v>
      </c>
    </row>
    <row r="100" spans="1:37" s="107" customFormat="1" ht="21" customHeight="1" x14ac:dyDescent="0.5">
      <c r="A100" s="157" t="s">
        <v>197</v>
      </c>
      <c r="B100" s="157"/>
      <c r="C100" s="157"/>
      <c r="D100" s="157"/>
      <c r="E100" s="157"/>
      <c r="F100" s="169" t="s">
        <v>198</v>
      </c>
      <c r="G100" s="192" t="s">
        <v>12</v>
      </c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226">
        <v>550000</v>
      </c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222">
        <v>550000</v>
      </c>
    </row>
    <row r="101" spans="1:37" s="107" customFormat="1" x14ac:dyDescent="0.5">
      <c r="A101" s="157"/>
      <c r="B101" s="157"/>
      <c r="C101" s="157"/>
      <c r="D101" s="157"/>
      <c r="E101" s="157"/>
      <c r="F101" s="169"/>
      <c r="G101" s="192" t="s">
        <v>141</v>
      </c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226">
        <v>564228</v>
      </c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222">
        <f>Y101</f>
        <v>564228</v>
      </c>
    </row>
    <row r="102" spans="1:37" s="107" customFormat="1" x14ac:dyDescent="0.4">
      <c r="A102" s="157"/>
      <c r="B102" s="157"/>
      <c r="C102" s="157"/>
      <c r="D102" s="157"/>
      <c r="E102" s="157"/>
      <c r="F102" s="169"/>
      <c r="G102" s="156" t="s">
        <v>138</v>
      </c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8" t="str">
        <f>IF(ISBLANK(Y101),$G$6,IF(Y101&gt;=Y100,$F$6,$G$6))</f>
        <v>ü</v>
      </c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8" t="str">
        <f>IF(ISBLANK(AK101),$G$6,IF(AK101&gt;=AK100,$F$6,$G$6))</f>
        <v>ü</v>
      </c>
    </row>
    <row r="103" spans="1:37" s="107" customFormat="1" ht="21" customHeight="1" x14ac:dyDescent="0.5">
      <c r="A103" s="157" t="s">
        <v>199</v>
      </c>
      <c r="B103" s="157"/>
      <c r="C103" s="157"/>
      <c r="D103" s="157"/>
      <c r="E103" s="157"/>
      <c r="F103" s="158" t="s">
        <v>200</v>
      </c>
      <c r="G103" s="192" t="s">
        <v>12</v>
      </c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226">
        <v>10000</v>
      </c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222">
        <v>10000</v>
      </c>
    </row>
    <row r="104" spans="1:37" s="107" customFormat="1" x14ac:dyDescent="0.5">
      <c r="A104" s="157"/>
      <c r="B104" s="157"/>
      <c r="C104" s="157"/>
      <c r="D104" s="157"/>
      <c r="E104" s="157"/>
      <c r="F104" s="158"/>
      <c r="G104" s="192" t="s">
        <v>141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226">
        <v>59184</v>
      </c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222">
        <f>Y104</f>
        <v>59184</v>
      </c>
    </row>
    <row r="105" spans="1:37" s="107" customFormat="1" x14ac:dyDescent="0.4">
      <c r="A105" s="157"/>
      <c r="B105" s="157"/>
      <c r="C105" s="157"/>
      <c r="D105" s="157"/>
      <c r="E105" s="157"/>
      <c r="F105" s="158"/>
      <c r="G105" s="156" t="s">
        <v>138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8" t="str">
        <f t="shared" ref="Y105" si="50">IF(ISBLANK(Y104),$G$6,IF(Y104&gt;=Y103,$F$6,$G$6))</f>
        <v>ü</v>
      </c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8" t="str">
        <f t="shared" ref="AK105" si="51">IF(ISBLANK(AK104),$G$6,IF(AK104&gt;=AK103,$F$6,$G$6))</f>
        <v>ü</v>
      </c>
    </row>
    <row r="106" spans="1:37" s="107" customFormat="1" ht="21" customHeight="1" x14ac:dyDescent="0.4">
      <c r="A106" s="170" t="s">
        <v>201</v>
      </c>
      <c r="B106" s="171"/>
      <c r="C106" s="171"/>
      <c r="D106" s="171"/>
      <c r="E106" s="171"/>
      <c r="F106" s="172"/>
      <c r="G106" s="192" t="s">
        <v>160</v>
      </c>
      <c r="H106" s="174">
        <f>COUNTA(H103,H100,H97,H94,H91,H88,H85,H82,H79)</f>
        <v>5</v>
      </c>
      <c r="I106" s="174">
        <f>COUNTA(I103,I100,I97,I94,I91,I88,I85,I82,I79)</f>
        <v>5</v>
      </c>
      <c r="J106" s="174">
        <f t="shared" ref="J106:AJ106" si="52">COUNTA(J103,J100,J97,J94,J91,J88,J85,J82,J79)</f>
        <v>5</v>
      </c>
      <c r="K106" s="174">
        <f t="shared" si="52"/>
        <v>5</v>
      </c>
      <c r="L106" s="174">
        <f t="shared" si="52"/>
        <v>5</v>
      </c>
      <c r="M106" s="174">
        <f t="shared" si="52"/>
        <v>5</v>
      </c>
      <c r="N106" s="174">
        <f t="shared" si="52"/>
        <v>4</v>
      </c>
      <c r="O106" s="174">
        <f t="shared" si="52"/>
        <v>5</v>
      </c>
      <c r="P106" s="174">
        <f t="shared" si="52"/>
        <v>5</v>
      </c>
      <c r="Q106" s="174">
        <f t="shared" si="52"/>
        <v>5</v>
      </c>
      <c r="R106" s="174">
        <f t="shared" si="52"/>
        <v>5</v>
      </c>
      <c r="S106" s="174">
        <f t="shared" si="52"/>
        <v>5</v>
      </c>
      <c r="T106" s="174">
        <f t="shared" si="52"/>
        <v>5</v>
      </c>
      <c r="U106" s="174">
        <f t="shared" si="52"/>
        <v>5</v>
      </c>
      <c r="V106" s="174">
        <f t="shared" si="52"/>
        <v>5</v>
      </c>
      <c r="W106" s="174">
        <f t="shared" si="52"/>
        <v>3</v>
      </c>
      <c r="X106" s="174">
        <f t="shared" si="52"/>
        <v>4</v>
      </c>
      <c r="Y106" s="174">
        <f t="shared" si="52"/>
        <v>7</v>
      </c>
      <c r="Z106" s="174">
        <f t="shared" si="52"/>
        <v>3</v>
      </c>
      <c r="AA106" s="174">
        <f t="shared" si="52"/>
        <v>4</v>
      </c>
      <c r="AB106" s="174">
        <f t="shared" si="52"/>
        <v>6</v>
      </c>
      <c r="AC106" s="174">
        <f t="shared" si="52"/>
        <v>3</v>
      </c>
      <c r="AD106" s="174">
        <f t="shared" si="52"/>
        <v>2</v>
      </c>
      <c r="AE106" s="174">
        <f t="shared" si="52"/>
        <v>3</v>
      </c>
      <c r="AF106" s="174">
        <f t="shared" si="52"/>
        <v>3</v>
      </c>
      <c r="AG106" s="174">
        <f t="shared" si="52"/>
        <v>3</v>
      </c>
      <c r="AH106" s="174">
        <f t="shared" si="52"/>
        <v>3</v>
      </c>
      <c r="AI106" s="174">
        <f t="shared" si="52"/>
        <v>2</v>
      </c>
      <c r="AJ106" s="174">
        <f t="shared" si="52"/>
        <v>4</v>
      </c>
      <c r="AK106" s="174">
        <f>COUNTA(AK103,AK100,AK97,AK94,AK91,AK88,AK85,AK82,AK79)</f>
        <v>9</v>
      </c>
    </row>
    <row r="107" spans="1:37" s="107" customFormat="1" ht="21" customHeight="1" x14ac:dyDescent="0.5">
      <c r="A107" s="177"/>
      <c r="B107" s="178"/>
      <c r="C107" s="178"/>
      <c r="D107" s="178"/>
      <c r="E107" s="178"/>
      <c r="F107" s="179"/>
      <c r="G107" s="192" t="s">
        <v>161</v>
      </c>
      <c r="H107" s="180">
        <f>COUNTIF(H81:H105,$F$78)</f>
        <v>4</v>
      </c>
      <c r="I107" s="180">
        <f t="shared" ref="I107:AJ107" si="53">COUNTIF(I81:I105,$F$78)</f>
        <v>3</v>
      </c>
      <c r="J107" s="180">
        <f t="shared" si="53"/>
        <v>5</v>
      </c>
      <c r="K107" s="180">
        <f t="shared" si="53"/>
        <v>4</v>
      </c>
      <c r="L107" s="180">
        <f t="shared" si="53"/>
        <v>3</v>
      </c>
      <c r="M107" s="180">
        <f t="shared" si="53"/>
        <v>5</v>
      </c>
      <c r="N107" s="180">
        <f t="shared" si="53"/>
        <v>2</v>
      </c>
      <c r="O107" s="180">
        <f t="shared" si="53"/>
        <v>4</v>
      </c>
      <c r="P107" s="180">
        <f t="shared" si="53"/>
        <v>3</v>
      </c>
      <c r="Q107" s="180">
        <f t="shared" si="53"/>
        <v>4</v>
      </c>
      <c r="R107" s="180">
        <f t="shared" si="53"/>
        <v>3</v>
      </c>
      <c r="S107" s="180">
        <f t="shared" si="53"/>
        <v>4</v>
      </c>
      <c r="T107" s="180">
        <f t="shared" si="53"/>
        <v>5</v>
      </c>
      <c r="U107" s="180">
        <f t="shared" si="53"/>
        <v>3</v>
      </c>
      <c r="V107" s="180">
        <f t="shared" si="53"/>
        <v>3</v>
      </c>
      <c r="W107" s="180">
        <f t="shared" si="53"/>
        <v>2</v>
      </c>
      <c r="X107" s="180">
        <f t="shared" si="53"/>
        <v>4</v>
      </c>
      <c r="Y107" s="180">
        <f t="shared" si="53"/>
        <v>7</v>
      </c>
      <c r="Z107" s="180">
        <f t="shared" si="53"/>
        <v>2</v>
      </c>
      <c r="AA107" s="180">
        <f t="shared" si="53"/>
        <v>4</v>
      </c>
      <c r="AB107" s="180">
        <f t="shared" si="53"/>
        <v>4</v>
      </c>
      <c r="AC107" s="180">
        <f t="shared" si="53"/>
        <v>3</v>
      </c>
      <c r="AD107" s="180">
        <f t="shared" si="53"/>
        <v>1</v>
      </c>
      <c r="AE107" s="180">
        <f t="shared" si="53"/>
        <v>3</v>
      </c>
      <c r="AF107" s="180">
        <f t="shared" si="53"/>
        <v>3</v>
      </c>
      <c r="AG107" s="180">
        <f t="shared" si="53"/>
        <v>3</v>
      </c>
      <c r="AH107" s="180">
        <f t="shared" si="53"/>
        <v>2</v>
      </c>
      <c r="AI107" s="180">
        <f t="shared" si="53"/>
        <v>2</v>
      </c>
      <c r="AJ107" s="180">
        <f t="shared" si="53"/>
        <v>3</v>
      </c>
      <c r="AK107" s="180">
        <f>COUNTIF(AK81:AK105,$F$78)</f>
        <v>8</v>
      </c>
    </row>
    <row r="108" spans="1:37" s="107" customFormat="1" ht="21" customHeight="1" x14ac:dyDescent="0.5">
      <c r="A108" s="183"/>
      <c r="B108" s="184"/>
      <c r="C108" s="184"/>
      <c r="D108" s="184"/>
      <c r="E108" s="184"/>
      <c r="F108" s="185"/>
      <c r="G108" s="192" t="s">
        <v>15</v>
      </c>
      <c r="H108" s="180">
        <f t="shared" ref="H108:AJ108" si="54">IFERROR(IF(H107&gt;0,ROUND((H107/H106)*100,2),"N/A"),0)</f>
        <v>80</v>
      </c>
      <c r="I108" s="180">
        <f t="shared" si="54"/>
        <v>60</v>
      </c>
      <c r="J108" s="180">
        <f t="shared" si="54"/>
        <v>100</v>
      </c>
      <c r="K108" s="180">
        <f t="shared" si="54"/>
        <v>80</v>
      </c>
      <c r="L108" s="180">
        <f t="shared" si="54"/>
        <v>60</v>
      </c>
      <c r="M108" s="180">
        <f t="shared" si="54"/>
        <v>100</v>
      </c>
      <c r="N108" s="180">
        <f t="shared" si="54"/>
        <v>50</v>
      </c>
      <c r="O108" s="180">
        <f t="shared" si="54"/>
        <v>80</v>
      </c>
      <c r="P108" s="180">
        <f t="shared" si="54"/>
        <v>60</v>
      </c>
      <c r="Q108" s="180">
        <f t="shared" si="54"/>
        <v>80</v>
      </c>
      <c r="R108" s="180">
        <f t="shared" si="54"/>
        <v>60</v>
      </c>
      <c r="S108" s="180">
        <f t="shared" si="54"/>
        <v>80</v>
      </c>
      <c r="T108" s="180">
        <f t="shared" si="54"/>
        <v>100</v>
      </c>
      <c r="U108" s="180">
        <f t="shared" si="54"/>
        <v>60</v>
      </c>
      <c r="V108" s="180">
        <f t="shared" si="54"/>
        <v>60</v>
      </c>
      <c r="W108" s="180">
        <f t="shared" si="54"/>
        <v>66.67</v>
      </c>
      <c r="X108" s="180">
        <f t="shared" si="54"/>
        <v>100</v>
      </c>
      <c r="Y108" s="180">
        <f t="shared" si="54"/>
        <v>100</v>
      </c>
      <c r="Z108" s="180">
        <f t="shared" si="54"/>
        <v>66.67</v>
      </c>
      <c r="AA108" s="180">
        <f t="shared" si="54"/>
        <v>100</v>
      </c>
      <c r="AB108" s="180">
        <f t="shared" si="54"/>
        <v>66.67</v>
      </c>
      <c r="AC108" s="180">
        <f t="shared" si="54"/>
        <v>100</v>
      </c>
      <c r="AD108" s="180">
        <f t="shared" si="54"/>
        <v>50</v>
      </c>
      <c r="AE108" s="180">
        <f t="shared" si="54"/>
        <v>100</v>
      </c>
      <c r="AF108" s="180">
        <f t="shared" si="54"/>
        <v>100</v>
      </c>
      <c r="AG108" s="180">
        <f t="shared" si="54"/>
        <v>100</v>
      </c>
      <c r="AH108" s="180">
        <f t="shared" si="54"/>
        <v>66.67</v>
      </c>
      <c r="AI108" s="180">
        <f t="shared" si="54"/>
        <v>100</v>
      </c>
      <c r="AJ108" s="180">
        <f t="shared" si="54"/>
        <v>75</v>
      </c>
      <c r="AK108" s="213">
        <f t="shared" ref="AK108" si="55">IFERROR(ROUND((AK107/AK106)*100,2),0)</f>
        <v>88.89</v>
      </c>
    </row>
    <row r="109" spans="1:37" s="107" customFormat="1" x14ac:dyDescent="0.5">
      <c r="A109" s="127" t="s">
        <v>101</v>
      </c>
      <c r="B109" s="227"/>
      <c r="C109" s="227"/>
      <c r="D109" s="227"/>
      <c r="E109" s="227"/>
      <c r="F109" s="187" t="s">
        <v>132</v>
      </c>
      <c r="G109" s="187" t="s">
        <v>133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</row>
    <row r="110" spans="1:37" s="107" customFormat="1" ht="21" customHeight="1" x14ac:dyDescent="0.5">
      <c r="A110" s="134" t="s">
        <v>202</v>
      </c>
      <c r="B110" s="134"/>
      <c r="C110" s="134"/>
      <c r="D110" s="134"/>
      <c r="E110" s="134"/>
      <c r="F110" s="135" t="s">
        <v>203</v>
      </c>
      <c r="G110" s="192" t="s">
        <v>12</v>
      </c>
      <c r="H110" s="193">
        <v>1</v>
      </c>
      <c r="I110" s="193">
        <v>1</v>
      </c>
      <c r="J110" s="193">
        <v>1</v>
      </c>
      <c r="K110" s="193">
        <v>1</v>
      </c>
      <c r="L110" s="193">
        <v>1</v>
      </c>
      <c r="M110" s="193">
        <v>1</v>
      </c>
      <c r="N110" s="193">
        <v>1</v>
      </c>
      <c r="O110" s="193">
        <v>1</v>
      </c>
      <c r="P110" s="193">
        <v>1</v>
      </c>
      <c r="Q110" s="193">
        <v>1</v>
      </c>
      <c r="R110" s="193">
        <v>1</v>
      </c>
      <c r="S110" s="193">
        <v>1</v>
      </c>
      <c r="T110" s="193">
        <v>1</v>
      </c>
      <c r="U110" s="193">
        <v>1</v>
      </c>
      <c r="V110" s="193">
        <v>1</v>
      </c>
      <c r="W110" s="193">
        <v>1</v>
      </c>
      <c r="X110" s="193">
        <v>12</v>
      </c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5">
        <v>28</v>
      </c>
    </row>
    <row r="111" spans="1:37" s="107" customFormat="1" x14ac:dyDescent="0.5">
      <c r="A111" s="134"/>
      <c r="B111" s="134"/>
      <c r="C111" s="134"/>
      <c r="D111" s="134"/>
      <c r="E111" s="134"/>
      <c r="F111" s="135"/>
      <c r="G111" s="192" t="s">
        <v>141</v>
      </c>
      <c r="H111" s="193">
        <v>2</v>
      </c>
      <c r="I111" s="193">
        <v>1</v>
      </c>
      <c r="J111" s="193">
        <v>2</v>
      </c>
      <c r="K111" s="193">
        <v>1</v>
      </c>
      <c r="L111" s="193">
        <v>2</v>
      </c>
      <c r="M111" s="193">
        <v>0</v>
      </c>
      <c r="N111" s="193">
        <v>1</v>
      </c>
      <c r="O111" s="193">
        <v>1</v>
      </c>
      <c r="P111" s="193">
        <v>1</v>
      </c>
      <c r="Q111" s="193">
        <v>1</v>
      </c>
      <c r="R111" s="193">
        <v>1</v>
      </c>
      <c r="S111" s="193">
        <v>0</v>
      </c>
      <c r="T111" s="193">
        <v>1</v>
      </c>
      <c r="U111" s="193">
        <v>1</v>
      </c>
      <c r="V111" s="193">
        <v>1</v>
      </c>
      <c r="W111" s="193">
        <v>1</v>
      </c>
      <c r="X111" s="193">
        <v>18</v>
      </c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6">
        <f>SUM(H111:X111)</f>
        <v>35</v>
      </c>
    </row>
    <row r="112" spans="1:37" s="107" customFormat="1" x14ac:dyDescent="0.4">
      <c r="A112" s="134"/>
      <c r="B112" s="134"/>
      <c r="C112" s="134"/>
      <c r="D112" s="134"/>
      <c r="E112" s="134"/>
      <c r="F112" s="135"/>
      <c r="G112" s="156" t="s">
        <v>138</v>
      </c>
      <c r="H112" s="148" t="str">
        <f>IF(ISBLANK(H111),$G$6,IF(H111&gt;=H110,$F$6,$G$6))</f>
        <v>ü</v>
      </c>
      <c r="I112" s="148" t="str">
        <f t="shared" ref="I112:X112" si="56">IF(ISBLANK(I111),$G$6,IF(I111&gt;=I110,$F$6,$G$6))</f>
        <v>ü</v>
      </c>
      <c r="J112" s="148" t="str">
        <f t="shared" si="56"/>
        <v>ü</v>
      </c>
      <c r="K112" s="148" t="str">
        <f t="shared" si="56"/>
        <v>ü</v>
      </c>
      <c r="L112" s="148" t="str">
        <f t="shared" si="56"/>
        <v>ü</v>
      </c>
      <c r="M112" s="148" t="str">
        <f t="shared" si="56"/>
        <v>û</v>
      </c>
      <c r="N112" s="148" t="str">
        <f t="shared" si="56"/>
        <v>ü</v>
      </c>
      <c r="O112" s="148" t="str">
        <f t="shared" si="56"/>
        <v>ü</v>
      </c>
      <c r="P112" s="148" t="str">
        <f t="shared" si="56"/>
        <v>ü</v>
      </c>
      <c r="Q112" s="148" t="str">
        <f t="shared" si="56"/>
        <v>ü</v>
      </c>
      <c r="R112" s="148" t="str">
        <f t="shared" si="56"/>
        <v>ü</v>
      </c>
      <c r="S112" s="148" t="str">
        <f t="shared" si="56"/>
        <v>û</v>
      </c>
      <c r="T112" s="148" t="str">
        <f t="shared" si="56"/>
        <v>ü</v>
      </c>
      <c r="U112" s="148" t="str">
        <f t="shared" si="56"/>
        <v>ü</v>
      </c>
      <c r="V112" s="148" t="str">
        <f t="shared" si="56"/>
        <v>ü</v>
      </c>
      <c r="W112" s="148" t="str">
        <f t="shared" si="56"/>
        <v>ü</v>
      </c>
      <c r="X112" s="148" t="str">
        <f t="shared" si="56"/>
        <v>ü</v>
      </c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8" t="str">
        <f t="shared" ref="AK112" si="57">IF(ISBLANK(AK111),$G$6,IF(AK111&gt;=AK110,$F$6,$G$6))</f>
        <v>ü</v>
      </c>
    </row>
    <row r="113" spans="1:37" s="107" customFormat="1" ht="21" customHeight="1" x14ac:dyDescent="0.5">
      <c r="A113" s="157" t="s">
        <v>204</v>
      </c>
      <c r="B113" s="157"/>
      <c r="C113" s="157"/>
      <c r="D113" s="157"/>
      <c r="E113" s="157"/>
      <c r="F113" s="158" t="s">
        <v>205</v>
      </c>
      <c r="G113" s="192" t="s">
        <v>12</v>
      </c>
      <c r="H113" s="194"/>
      <c r="I113" s="194"/>
      <c r="J113" s="194"/>
      <c r="K113" s="194"/>
      <c r="L113" s="194"/>
      <c r="M113" s="194"/>
      <c r="N113" s="194"/>
      <c r="O113" s="194"/>
      <c r="P113" s="194"/>
      <c r="Q113" s="193">
        <v>6</v>
      </c>
      <c r="R113" s="193">
        <v>5</v>
      </c>
      <c r="S113" s="194"/>
      <c r="T113" s="194"/>
      <c r="U113" s="193">
        <v>6</v>
      </c>
      <c r="V113" s="193">
        <v>3</v>
      </c>
      <c r="W113" s="194"/>
      <c r="X113" s="193">
        <v>48</v>
      </c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5">
        <v>65</v>
      </c>
    </row>
    <row r="114" spans="1:37" s="107" customFormat="1" x14ac:dyDescent="0.5">
      <c r="A114" s="157"/>
      <c r="B114" s="157"/>
      <c r="C114" s="157"/>
      <c r="D114" s="157"/>
      <c r="E114" s="157"/>
      <c r="F114" s="158"/>
      <c r="G114" s="192" t="s">
        <v>141</v>
      </c>
      <c r="H114" s="194"/>
      <c r="I114" s="194"/>
      <c r="J114" s="194"/>
      <c r="K114" s="194"/>
      <c r="L114" s="194"/>
      <c r="M114" s="194"/>
      <c r="N114" s="194"/>
      <c r="O114" s="194"/>
      <c r="P114" s="193">
        <v>1</v>
      </c>
      <c r="Q114" s="193">
        <v>6</v>
      </c>
      <c r="R114" s="193">
        <v>14</v>
      </c>
      <c r="S114" s="194"/>
      <c r="T114" s="197">
        <v>1</v>
      </c>
      <c r="U114" s="193">
        <v>6</v>
      </c>
      <c r="V114" s="193">
        <v>3</v>
      </c>
      <c r="W114" s="194"/>
      <c r="X114" s="193">
        <v>34</v>
      </c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6">
        <f>SUM(H114:X114)</f>
        <v>65</v>
      </c>
    </row>
    <row r="115" spans="1:37" s="107" customFormat="1" x14ac:dyDescent="0.4">
      <c r="A115" s="157"/>
      <c r="B115" s="157"/>
      <c r="C115" s="157"/>
      <c r="D115" s="157"/>
      <c r="E115" s="157"/>
      <c r="F115" s="158"/>
      <c r="G115" s="156" t="s">
        <v>138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8" t="str">
        <f t="shared" ref="Q115:R115" si="58">IF(ISBLANK(Q114),$G$6,IF(Q114&gt;=Q113,$F$6,$G$6))</f>
        <v>ü</v>
      </c>
      <c r="R115" s="148" t="str">
        <f t="shared" si="58"/>
        <v>ü</v>
      </c>
      <c r="S115" s="149"/>
      <c r="T115" s="149"/>
      <c r="U115" s="148" t="str">
        <f t="shared" ref="U115:V115" si="59">IF(ISBLANK(U114),$G$6,IF(U114&gt;=U113,$F$6,$G$6))</f>
        <v>ü</v>
      </c>
      <c r="V115" s="148" t="str">
        <f t="shared" si="59"/>
        <v>ü</v>
      </c>
      <c r="W115" s="149"/>
      <c r="X115" s="148" t="str">
        <f t="shared" ref="X115" si="60">IF(ISBLANK(X114),$G$6,IF(X114&gt;=X113,$F$6,$G$6))</f>
        <v>û</v>
      </c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8" t="str">
        <f t="shared" ref="AK115" si="61">IF(ISBLANK(AK114),$G$6,IF(AK114&gt;=AK113,$F$6,$G$6))</f>
        <v>ü</v>
      </c>
    </row>
    <row r="116" spans="1:37" s="107" customFormat="1" ht="21" customHeight="1" x14ac:dyDescent="0.5">
      <c r="A116" s="157" t="s">
        <v>206</v>
      </c>
      <c r="B116" s="157"/>
      <c r="C116" s="157"/>
      <c r="D116" s="157"/>
      <c r="E116" s="157"/>
      <c r="F116" s="158" t="s">
        <v>207</v>
      </c>
      <c r="G116" s="192" t="s">
        <v>12</v>
      </c>
      <c r="H116" s="193">
        <v>2</v>
      </c>
      <c r="I116" s="193">
        <v>2</v>
      </c>
      <c r="J116" s="193">
        <v>2</v>
      </c>
      <c r="K116" s="193">
        <v>2</v>
      </c>
      <c r="L116" s="193">
        <v>2</v>
      </c>
      <c r="M116" s="193">
        <v>2</v>
      </c>
      <c r="N116" s="193">
        <v>2</v>
      </c>
      <c r="O116" s="193">
        <v>2</v>
      </c>
      <c r="P116" s="193">
        <v>2</v>
      </c>
      <c r="Q116" s="193">
        <v>2</v>
      </c>
      <c r="R116" s="193">
        <v>2</v>
      </c>
      <c r="S116" s="193">
        <v>2</v>
      </c>
      <c r="T116" s="193">
        <v>2</v>
      </c>
      <c r="U116" s="193">
        <v>2</v>
      </c>
      <c r="V116" s="193">
        <v>2</v>
      </c>
      <c r="W116" s="193">
        <v>2</v>
      </c>
      <c r="X116" s="193">
        <v>2</v>
      </c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5">
        <v>26</v>
      </c>
    </row>
    <row r="117" spans="1:37" s="107" customFormat="1" x14ac:dyDescent="0.5">
      <c r="A117" s="157"/>
      <c r="B117" s="157"/>
      <c r="C117" s="157"/>
      <c r="D117" s="157"/>
      <c r="E117" s="157"/>
      <c r="F117" s="158"/>
      <c r="G117" s="192" t="s">
        <v>141</v>
      </c>
      <c r="H117" s="193">
        <v>2</v>
      </c>
      <c r="I117" s="193">
        <v>2</v>
      </c>
      <c r="J117" s="193">
        <v>2</v>
      </c>
      <c r="K117" s="193">
        <v>2</v>
      </c>
      <c r="L117" s="193">
        <v>3</v>
      </c>
      <c r="M117" s="193">
        <v>3</v>
      </c>
      <c r="N117" s="193">
        <v>2</v>
      </c>
      <c r="O117" s="193">
        <v>2</v>
      </c>
      <c r="P117" s="193">
        <v>5</v>
      </c>
      <c r="Q117" s="193">
        <v>2</v>
      </c>
      <c r="R117" s="193">
        <v>3</v>
      </c>
      <c r="S117" s="193">
        <v>0</v>
      </c>
      <c r="T117" s="193">
        <v>2</v>
      </c>
      <c r="U117" s="193">
        <v>2</v>
      </c>
      <c r="V117" s="193">
        <v>2</v>
      </c>
      <c r="W117" s="193">
        <v>2</v>
      </c>
      <c r="X117" s="193">
        <v>3</v>
      </c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6">
        <f>SUM(H117:X117)</f>
        <v>39</v>
      </c>
    </row>
    <row r="118" spans="1:37" s="107" customFormat="1" x14ac:dyDescent="0.4">
      <c r="A118" s="157"/>
      <c r="B118" s="157"/>
      <c r="C118" s="157"/>
      <c r="D118" s="157"/>
      <c r="E118" s="157"/>
      <c r="F118" s="158"/>
      <c r="G118" s="156" t="s">
        <v>138</v>
      </c>
      <c r="H118" s="148" t="str">
        <f>IF(ISBLANK(H117),$G$6,IF(H117&gt;=H116,$F$6,$G$6))</f>
        <v>ü</v>
      </c>
      <c r="I118" s="148" t="str">
        <f t="shared" ref="I118:X118" si="62">IF(ISBLANK(I117),$G$6,IF(I117&gt;=I116,$F$6,$G$6))</f>
        <v>ü</v>
      </c>
      <c r="J118" s="148" t="str">
        <f t="shared" si="62"/>
        <v>ü</v>
      </c>
      <c r="K118" s="148" t="str">
        <f t="shared" si="62"/>
        <v>ü</v>
      </c>
      <c r="L118" s="148" t="str">
        <f t="shared" si="62"/>
        <v>ü</v>
      </c>
      <c r="M118" s="148" t="str">
        <f t="shared" si="62"/>
        <v>ü</v>
      </c>
      <c r="N118" s="148" t="str">
        <f t="shared" si="62"/>
        <v>ü</v>
      </c>
      <c r="O118" s="148" t="str">
        <f t="shared" si="62"/>
        <v>ü</v>
      </c>
      <c r="P118" s="148" t="str">
        <f t="shared" si="62"/>
        <v>ü</v>
      </c>
      <c r="Q118" s="148" t="str">
        <f t="shared" si="62"/>
        <v>ü</v>
      </c>
      <c r="R118" s="148" t="str">
        <f t="shared" si="62"/>
        <v>ü</v>
      </c>
      <c r="S118" s="148" t="str">
        <f t="shared" si="62"/>
        <v>û</v>
      </c>
      <c r="T118" s="148" t="str">
        <f t="shared" si="62"/>
        <v>ü</v>
      </c>
      <c r="U118" s="148" t="str">
        <f t="shared" si="62"/>
        <v>ü</v>
      </c>
      <c r="V118" s="148" t="str">
        <f t="shared" si="62"/>
        <v>ü</v>
      </c>
      <c r="W118" s="148" t="str">
        <f t="shared" si="62"/>
        <v>ü</v>
      </c>
      <c r="X118" s="148" t="str">
        <f t="shared" si="62"/>
        <v>ü</v>
      </c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8" t="str">
        <f t="shared" ref="AK118" si="63">IF(ISBLANK(AK117),$G$6,IF(AK117&gt;=AK116,$F$6,$G$6))</f>
        <v>ü</v>
      </c>
    </row>
    <row r="119" spans="1:37" s="107" customFormat="1" ht="21" customHeight="1" x14ac:dyDescent="0.5">
      <c r="A119" s="157" t="s">
        <v>208</v>
      </c>
      <c r="B119" s="157"/>
      <c r="C119" s="157"/>
      <c r="D119" s="157"/>
      <c r="E119" s="157"/>
      <c r="F119" s="158" t="s">
        <v>209</v>
      </c>
      <c r="G119" s="192" t="s">
        <v>12</v>
      </c>
      <c r="H119" s="193">
        <v>1</v>
      </c>
      <c r="I119" s="193">
        <v>1</v>
      </c>
      <c r="J119" s="193">
        <v>1</v>
      </c>
      <c r="K119" s="193">
        <v>1</v>
      </c>
      <c r="L119" s="193">
        <v>1</v>
      </c>
      <c r="M119" s="193">
        <v>1</v>
      </c>
      <c r="N119" s="193">
        <v>1</v>
      </c>
      <c r="O119" s="193">
        <v>1</v>
      </c>
      <c r="P119" s="193">
        <v>1</v>
      </c>
      <c r="Q119" s="193">
        <v>1</v>
      </c>
      <c r="R119" s="193">
        <v>1</v>
      </c>
      <c r="S119" s="193">
        <v>1</v>
      </c>
      <c r="T119" s="193">
        <v>2</v>
      </c>
      <c r="U119" s="193">
        <v>1</v>
      </c>
      <c r="V119" s="193">
        <v>1</v>
      </c>
      <c r="W119" s="193">
        <v>1</v>
      </c>
      <c r="X119" s="193">
        <v>4</v>
      </c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5">
        <v>20</v>
      </c>
    </row>
    <row r="120" spans="1:37" s="107" customFormat="1" x14ac:dyDescent="0.5">
      <c r="A120" s="157"/>
      <c r="B120" s="157"/>
      <c r="C120" s="157"/>
      <c r="D120" s="157"/>
      <c r="E120" s="157"/>
      <c r="F120" s="158"/>
      <c r="G120" s="192" t="s">
        <v>141</v>
      </c>
      <c r="H120" s="193">
        <v>0</v>
      </c>
      <c r="I120" s="193">
        <v>0</v>
      </c>
      <c r="J120" s="193">
        <v>0</v>
      </c>
      <c r="K120" s="193">
        <v>1</v>
      </c>
      <c r="L120" s="193">
        <v>1</v>
      </c>
      <c r="M120" s="193">
        <v>17</v>
      </c>
      <c r="N120" s="193">
        <v>0</v>
      </c>
      <c r="O120" s="193">
        <v>1</v>
      </c>
      <c r="P120" s="193">
        <v>0</v>
      </c>
      <c r="Q120" s="193">
        <v>1</v>
      </c>
      <c r="R120" s="193">
        <v>1</v>
      </c>
      <c r="S120" s="193">
        <v>0</v>
      </c>
      <c r="T120" s="193">
        <v>2</v>
      </c>
      <c r="U120" s="193">
        <v>1</v>
      </c>
      <c r="V120" s="193">
        <v>1</v>
      </c>
      <c r="W120" s="193">
        <v>0</v>
      </c>
      <c r="X120" s="193">
        <v>4</v>
      </c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6">
        <f>SUM(H120:X120)</f>
        <v>30</v>
      </c>
    </row>
    <row r="121" spans="1:37" s="107" customFormat="1" x14ac:dyDescent="0.4">
      <c r="A121" s="157"/>
      <c r="B121" s="157"/>
      <c r="C121" s="157"/>
      <c r="D121" s="157"/>
      <c r="E121" s="157"/>
      <c r="F121" s="158"/>
      <c r="G121" s="156" t="s">
        <v>138</v>
      </c>
      <c r="H121" s="148" t="str">
        <f>IF(ISBLANK(H120),$G$6,IF(H120&gt;=H119,$F$6,$G$6))</f>
        <v>û</v>
      </c>
      <c r="I121" s="148" t="str">
        <f t="shared" ref="I121:X121" si="64">IF(ISBLANK(I120),$G$6,IF(I120&gt;=I119,$F$6,$G$6))</f>
        <v>û</v>
      </c>
      <c r="J121" s="148" t="str">
        <f t="shared" si="64"/>
        <v>û</v>
      </c>
      <c r="K121" s="148" t="str">
        <f t="shared" si="64"/>
        <v>ü</v>
      </c>
      <c r="L121" s="148" t="str">
        <f t="shared" si="64"/>
        <v>ü</v>
      </c>
      <c r="M121" s="148" t="str">
        <f t="shared" si="64"/>
        <v>ü</v>
      </c>
      <c r="N121" s="148" t="str">
        <f t="shared" si="64"/>
        <v>û</v>
      </c>
      <c r="O121" s="148" t="str">
        <f t="shared" si="64"/>
        <v>ü</v>
      </c>
      <c r="P121" s="148" t="str">
        <f t="shared" si="64"/>
        <v>û</v>
      </c>
      <c r="Q121" s="148" t="str">
        <f t="shared" si="64"/>
        <v>ü</v>
      </c>
      <c r="R121" s="148" t="str">
        <f t="shared" si="64"/>
        <v>ü</v>
      </c>
      <c r="S121" s="148" t="str">
        <f t="shared" si="64"/>
        <v>û</v>
      </c>
      <c r="T121" s="148" t="str">
        <f t="shared" si="64"/>
        <v>ü</v>
      </c>
      <c r="U121" s="148" t="str">
        <f t="shared" si="64"/>
        <v>ü</v>
      </c>
      <c r="V121" s="148" t="str">
        <f t="shared" si="64"/>
        <v>ü</v>
      </c>
      <c r="W121" s="148" t="str">
        <f t="shared" si="64"/>
        <v>û</v>
      </c>
      <c r="X121" s="148" t="str">
        <f t="shared" si="64"/>
        <v>ü</v>
      </c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8" t="str">
        <f t="shared" ref="AK121" si="65">IF(ISBLANK(AK120),$G$6,IF(AK120&gt;=AK119,$F$6,$G$6))</f>
        <v>ü</v>
      </c>
    </row>
    <row r="122" spans="1:37" s="107" customFormat="1" ht="21" customHeight="1" x14ac:dyDescent="0.5">
      <c r="A122" s="157" t="s">
        <v>210</v>
      </c>
      <c r="B122" s="157"/>
      <c r="C122" s="157"/>
      <c r="D122" s="157"/>
      <c r="E122" s="157"/>
      <c r="F122" s="158" t="s">
        <v>211</v>
      </c>
      <c r="G122" s="192" t="s">
        <v>12</v>
      </c>
      <c r="H122" s="193">
        <v>2</v>
      </c>
      <c r="I122" s="193">
        <v>2</v>
      </c>
      <c r="J122" s="193">
        <v>2</v>
      </c>
      <c r="K122" s="193">
        <v>2</v>
      </c>
      <c r="L122" s="193">
        <v>2</v>
      </c>
      <c r="M122" s="193">
        <v>2</v>
      </c>
      <c r="N122" s="193">
        <v>2</v>
      </c>
      <c r="O122" s="193">
        <v>2</v>
      </c>
      <c r="P122" s="193">
        <v>2</v>
      </c>
      <c r="Q122" s="193">
        <v>2</v>
      </c>
      <c r="R122" s="193">
        <v>2</v>
      </c>
      <c r="S122" s="193">
        <v>2</v>
      </c>
      <c r="T122" s="193">
        <v>2</v>
      </c>
      <c r="U122" s="193">
        <v>2</v>
      </c>
      <c r="V122" s="193">
        <v>2</v>
      </c>
      <c r="W122" s="193">
        <v>2</v>
      </c>
      <c r="X122" s="193">
        <v>2</v>
      </c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5">
        <v>34</v>
      </c>
    </row>
    <row r="123" spans="1:37" s="107" customFormat="1" x14ac:dyDescent="0.5">
      <c r="A123" s="157"/>
      <c r="B123" s="157"/>
      <c r="C123" s="157"/>
      <c r="D123" s="157"/>
      <c r="E123" s="157"/>
      <c r="F123" s="158"/>
      <c r="G123" s="192" t="s">
        <v>141</v>
      </c>
      <c r="H123" s="193">
        <v>2</v>
      </c>
      <c r="I123" s="193">
        <v>2</v>
      </c>
      <c r="J123" s="193">
        <v>2</v>
      </c>
      <c r="K123" s="193">
        <v>2</v>
      </c>
      <c r="L123" s="193">
        <v>1</v>
      </c>
      <c r="M123" s="193">
        <v>7</v>
      </c>
      <c r="N123" s="193">
        <v>1</v>
      </c>
      <c r="O123" s="193">
        <v>2</v>
      </c>
      <c r="P123" s="193">
        <v>2</v>
      </c>
      <c r="Q123" s="193">
        <v>2</v>
      </c>
      <c r="R123" s="193">
        <v>2</v>
      </c>
      <c r="S123" s="193">
        <v>5</v>
      </c>
      <c r="T123" s="193">
        <v>2</v>
      </c>
      <c r="U123" s="193">
        <v>2</v>
      </c>
      <c r="V123" s="193">
        <v>2</v>
      </c>
      <c r="W123" s="193">
        <v>0</v>
      </c>
      <c r="X123" s="193">
        <v>8</v>
      </c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6">
        <f>SUM(H123:X123)</f>
        <v>44</v>
      </c>
    </row>
    <row r="124" spans="1:37" s="107" customFormat="1" x14ac:dyDescent="0.4">
      <c r="A124" s="157"/>
      <c r="B124" s="157"/>
      <c r="C124" s="157"/>
      <c r="D124" s="157"/>
      <c r="E124" s="157"/>
      <c r="F124" s="158"/>
      <c r="G124" s="156" t="s">
        <v>138</v>
      </c>
      <c r="H124" s="148" t="str">
        <f>IF(ISBLANK(H123),$G$6,IF(H123&gt;=H122,$F$6,$G$6))</f>
        <v>ü</v>
      </c>
      <c r="I124" s="148" t="str">
        <f t="shared" ref="I124:X124" si="66">IF(ISBLANK(I123),$G$6,IF(I123&gt;=I122,$F$6,$G$6))</f>
        <v>ü</v>
      </c>
      <c r="J124" s="148" t="str">
        <f t="shared" si="66"/>
        <v>ü</v>
      </c>
      <c r="K124" s="148" t="str">
        <f t="shared" si="66"/>
        <v>ü</v>
      </c>
      <c r="L124" s="148" t="str">
        <f t="shared" si="66"/>
        <v>û</v>
      </c>
      <c r="M124" s="148" t="str">
        <f t="shared" si="66"/>
        <v>ü</v>
      </c>
      <c r="N124" s="148" t="str">
        <f t="shared" si="66"/>
        <v>û</v>
      </c>
      <c r="O124" s="148" t="str">
        <f t="shared" si="66"/>
        <v>ü</v>
      </c>
      <c r="P124" s="148" t="str">
        <f t="shared" si="66"/>
        <v>ü</v>
      </c>
      <c r="Q124" s="148" t="str">
        <f t="shared" si="66"/>
        <v>ü</v>
      </c>
      <c r="R124" s="148" t="str">
        <f t="shared" si="66"/>
        <v>ü</v>
      </c>
      <c r="S124" s="148" t="str">
        <f t="shared" si="66"/>
        <v>ü</v>
      </c>
      <c r="T124" s="148" t="str">
        <f t="shared" si="66"/>
        <v>ü</v>
      </c>
      <c r="U124" s="148" t="str">
        <f t="shared" si="66"/>
        <v>ü</v>
      </c>
      <c r="V124" s="148" t="str">
        <f t="shared" si="66"/>
        <v>ü</v>
      </c>
      <c r="W124" s="148" t="str">
        <f t="shared" si="66"/>
        <v>û</v>
      </c>
      <c r="X124" s="148" t="str">
        <f t="shared" si="66"/>
        <v>ü</v>
      </c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8" t="str">
        <f t="shared" ref="AK124" si="67">IF(ISBLANK(AK123),$G$6,IF(AK123&gt;=AK122,$F$6,$G$6))</f>
        <v>ü</v>
      </c>
    </row>
    <row r="125" spans="1:37" s="107" customFormat="1" ht="21" customHeight="1" x14ac:dyDescent="0.5">
      <c r="A125" s="157" t="s">
        <v>212</v>
      </c>
      <c r="B125" s="157"/>
      <c r="C125" s="157"/>
      <c r="D125" s="157"/>
      <c r="E125" s="157"/>
      <c r="F125" s="158" t="s">
        <v>213</v>
      </c>
      <c r="G125" s="192" t="s">
        <v>12</v>
      </c>
      <c r="H125" s="193">
        <v>10</v>
      </c>
      <c r="I125" s="193">
        <v>10</v>
      </c>
      <c r="J125" s="193">
        <v>10</v>
      </c>
      <c r="K125" s="193">
        <v>10</v>
      </c>
      <c r="L125" s="193">
        <v>10</v>
      </c>
      <c r="M125" s="193">
        <v>10</v>
      </c>
      <c r="N125" s="193">
        <v>10</v>
      </c>
      <c r="O125" s="193">
        <v>10</v>
      </c>
      <c r="P125" s="193">
        <v>10</v>
      </c>
      <c r="Q125" s="193">
        <v>10</v>
      </c>
      <c r="R125" s="193">
        <v>10</v>
      </c>
      <c r="S125" s="193">
        <v>10</v>
      </c>
      <c r="T125" s="193">
        <v>10</v>
      </c>
      <c r="U125" s="193">
        <v>10</v>
      </c>
      <c r="V125" s="193">
        <v>10</v>
      </c>
      <c r="W125" s="193">
        <v>10</v>
      </c>
      <c r="X125" s="193">
        <v>340</v>
      </c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5">
        <v>500</v>
      </c>
    </row>
    <row r="126" spans="1:37" s="107" customFormat="1" x14ac:dyDescent="0.5">
      <c r="A126" s="157"/>
      <c r="B126" s="157"/>
      <c r="C126" s="157"/>
      <c r="D126" s="157"/>
      <c r="E126" s="157"/>
      <c r="F126" s="158"/>
      <c r="G126" s="192" t="s">
        <v>141</v>
      </c>
      <c r="H126" s="193">
        <v>39</v>
      </c>
      <c r="I126" s="193">
        <v>2</v>
      </c>
      <c r="J126" s="193">
        <v>8</v>
      </c>
      <c r="K126" s="193">
        <v>18</v>
      </c>
      <c r="L126" s="193">
        <v>8</v>
      </c>
      <c r="M126" s="193">
        <v>13</v>
      </c>
      <c r="N126" s="193">
        <v>3</v>
      </c>
      <c r="O126" s="193">
        <v>64</v>
      </c>
      <c r="P126" s="193">
        <v>0</v>
      </c>
      <c r="Q126" s="193">
        <v>6</v>
      </c>
      <c r="R126" s="193">
        <v>46</v>
      </c>
      <c r="S126" s="193">
        <v>0</v>
      </c>
      <c r="T126" s="193">
        <v>12</v>
      </c>
      <c r="U126" s="193">
        <v>20</v>
      </c>
      <c r="V126" s="193">
        <v>0</v>
      </c>
      <c r="W126" s="193">
        <v>100</v>
      </c>
      <c r="X126" s="193">
        <v>125</v>
      </c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6">
        <f>SUM(H126:X126)</f>
        <v>464</v>
      </c>
    </row>
    <row r="127" spans="1:37" s="107" customFormat="1" x14ac:dyDescent="0.4">
      <c r="A127" s="157"/>
      <c r="B127" s="157"/>
      <c r="C127" s="157"/>
      <c r="D127" s="157"/>
      <c r="E127" s="157"/>
      <c r="F127" s="158"/>
      <c r="G127" s="156" t="s">
        <v>138</v>
      </c>
      <c r="H127" s="148" t="str">
        <f>IF(ISBLANK(H126),$G$6,IF(H126&gt;=H125,$F$6,$G$6))</f>
        <v>ü</v>
      </c>
      <c r="I127" s="148" t="str">
        <f t="shared" ref="I127:X127" si="68">IF(ISBLANK(I126),$G$6,IF(I126&gt;=I125,$F$6,$G$6))</f>
        <v>û</v>
      </c>
      <c r="J127" s="148" t="str">
        <f t="shared" si="68"/>
        <v>û</v>
      </c>
      <c r="K127" s="148" t="str">
        <f t="shared" si="68"/>
        <v>ü</v>
      </c>
      <c r="L127" s="148" t="str">
        <f t="shared" si="68"/>
        <v>û</v>
      </c>
      <c r="M127" s="148" t="str">
        <f t="shared" si="68"/>
        <v>ü</v>
      </c>
      <c r="N127" s="148" t="str">
        <f t="shared" si="68"/>
        <v>û</v>
      </c>
      <c r="O127" s="148" t="str">
        <f t="shared" si="68"/>
        <v>ü</v>
      </c>
      <c r="P127" s="148" t="str">
        <f t="shared" si="68"/>
        <v>û</v>
      </c>
      <c r="Q127" s="148" t="str">
        <f t="shared" si="68"/>
        <v>û</v>
      </c>
      <c r="R127" s="148" t="str">
        <f t="shared" si="68"/>
        <v>ü</v>
      </c>
      <c r="S127" s="148" t="str">
        <f t="shared" si="68"/>
        <v>û</v>
      </c>
      <c r="T127" s="148" t="str">
        <f t="shared" si="68"/>
        <v>ü</v>
      </c>
      <c r="U127" s="148" t="str">
        <f t="shared" si="68"/>
        <v>ü</v>
      </c>
      <c r="V127" s="148" t="str">
        <f t="shared" si="68"/>
        <v>û</v>
      </c>
      <c r="W127" s="148" t="str">
        <f t="shared" si="68"/>
        <v>ü</v>
      </c>
      <c r="X127" s="148" t="str">
        <f t="shared" si="68"/>
        <v>û</v>
      </c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8" t="str">
        <f t="shared" ref="AK127" si="69">IF(ISBLANK(AK126),$G$6,IF(AK126&gt;=AK125,$F$6,$G$6))</f>
        <v>û</v>
      </c>
    </row>
    <row r="128" spans="1:37" s="107" customFormat="1" ht="21" customHeight="1" x14ac:dyDescent="0.5">
      <c r="A128" s="157" t="s">
        <v>214</v>
      </c>
      <c r="B128" s="157"/>
      <c r="C128" s="157"/>
      <c r="D128" s="157"/>
      <c r="E128" s="157"/>
      <c r="F128" s="169" t="s">
        <v>215</v>
      </c>
      <c r="G128" s="192" t="s">
        <v>12</v>
      </c>
      <c r="H128" s="193">
        <v>2</v>
      </c>
      <c r="I128" s="193">
        <v>2</v>
      </c>
      <c r="J128" s="193">
        <v>2</v>
      </c>
      <c r="K128" s="193">
        <v>2</v>
      </c>
      <c r="L128" s="193">
        <v>2</v>
      </c>
      <c r="M128" s="193">
        <v>2</v>
      </c>
      <c r="N128" s="193">
        <v>2</v>
      </c>
      <c r="O128" s="193">
        <v>2</v>
      </c>
      <c r="P128" s="193">
        <v>2</v>
      </c>
      <c r="Q128" s="193">
        <v>2</v>
      </c>
      <c r="R128" s="193">
        <v>2</v>
      </c>
      <c r="S128" s="193">
        <v>2</v>
      </c>
      <c r="T128" s="193">
        <v>2</v>
      </c>
      <c r="U128" s="193">
        <v>2</v>
      </c>
      <c r="V128" s="193">
        <v>2</v>
      </c>
      <c r="W128" s="193">
        <v>2</v>
      </c>
      <c r="X128" s="193">
        <v>68</v>
      </c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5">
        <v>100</v>
      </c>
    </row>
    <row r="129" spans="1:37" s="107" customFormat="1" x14ac:dyDescent="0.5">
      <c r="A129" s="157"/>
      <c r="B129" s="157"/>
      <c r="C129" s="157"/>
      <c r="D129" s="157"/>
      <c r="E129" s="157"/>
      <c r="F129" s="169"/>
      <c r="G129" s="192" t="s">
        <v>141</v>
      </c>
      <c r="H129" s="193">
        <v>7</v>
      </c>
      <c r="I129" s="193">
        <v>2</v>
      </c>
      <c r="J129" s="193">
        <v>1</v>
      </c>
      <c r="K129" s="193">
        <v>2</v>
      </c>
      <c r="L129" s="193">
        <v>1</v>
      </c>
      <c r="M129" s="193">
        <v>1</v>
      </c>
      <c r="N129" s="193">
        <v>2</v>
      </c>
      <c r="O129" s="193">
        <v>17</v>
      </c>
      <c r="P129" s="193">
        <v>0</v>
      </c>
      <c r="Q129" s="193">
        <v>3</v>
      </c>
      <c r="R129" s="193">
        <v>5</v>
      </c>
      <c r="S129" s="193">
        <v>0</v>
      </c>
      <c r="T129" s="193">
        <v>1</v>
      </c>
      <c r="U129" s="193">
        <v>6</v>
      </c>
      <c r="V129" s="193">
        <v>1</v>
      </c>
      <c r="W129" s="193">
        <v>17</v>
      </c>
      <c r="X129" s="193">
        <v>153</v>
      </c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6">
        <f>SUM(H129:X129)</f>
        <v>219</v>
      </c>
    </row>
    <row r="130" spans="1:37" s="107" customFormat="1" x14ac:dyDescent="0.4">
      <c r="A130" s="157"/>
      <c r="B130" s="157"/>
      <c r="C130" s="157"/>
      <c r="D130" s="157"/>
      <c r="E130" s="157"/>
      <c r="F130" s="169"/>
      <c r="G130" s="156" t="s">
        <v>138</v>
      </c>
      <c r="H130" s="148" t="str">
        <f>IF(ISBLANK(H129),$G$6,IF(H129&gt;=H128,$F$6,$G$6))</f>
        <v>ü</v>
      </c>
      <c r="I130" s="148" t="str">
        <f t="shared" ref="I130:X130" si="70">IF(ISBLANK(I129),$G$6,IF(I129&gt;=I128,$F$6,$G$6))</f>
        <v>ü</v>
      </c>
      <c r="J130" s="148" t="str">
        <f t="shared" si="70"/>
        <v>û</v>
      </c>
      <c r="K130" s="148" t="str">
        <f t="shared" si="70"/>
        <v>ü</v>
      </c>
      <c r="L130" s="148" t="str">
        <f t="shared" si="70"/>
        <v>û</v>
      </c>
      <c r="M130" s="148" t="str">
        <f t="shared" si="70"/>
        <v>û</v>
      </c>
      <c r="N130" s="148" t="str">
        <f t="shared" si="70"/>
        <v>ü</v>
      </c>
      <c r="O130" s="148" t="str">
        <f t="shared" si="70"/>
        <v>ü</v>
      </c>
      <c r="P130" s="148" t="str">
        <f t="shared" si="70"/>
        <v>û</v>
      </c>
      <c r="Q130" s="148" t="str">
        <f t="shared" si="70"/>
        <v>ü</v>
      </c>
      <c r="R130" s="148" t="str">
        <f t="shared" si="70"/>
        <v>ü</v>
      </c>
      <c r="S130" s="148" t="str">
        <f t="shared" si="70"/>
        <v>û</v>
      </c>
      <c r="T130" s="148" t="str">
        <f t="shared" si="70"/>
        <v>û</v>
      </c>
      <c r="U130" s="148" t="str">
        <f t="shared" si="70"/>
        <v>ü</v>
      </c>
      <c r="V130" s="148" t="str">
        <f t="shared" si="70"/>
        <v>û</v>
      </c>
      <c r="W130" s="148" t="str">
        <f t="shared" si="70"/>
        <v>ü</v>
      </c>
      <c r="X130" s="148" t="str">
        <f t="shared" si="70"/>
        <v>ü</v>
      </c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8" t="str">
        <f t="shared" ref="AK130" si="71">IF(ISBLANK(AK129),$G$6,IF(AK129&gt;=AK128,$F$6,$G$6))</f>
        <v>ü</v>
      </c>
    </row>
    <row r="131" spans="1:37" s="107" customFormat="1" ht="21" customHeight="1" x14ac:dyDescent="0.5">
      <c r="A131" s="157" t="s">
        <v>216</v>
      </c>
      <c r="B131" s="157"/>
      <c r="C131" s="157"/>
      <c r="D131" s="157"/>
      <c r="E131" s="157"/>
      <c r="F131" s="169" t="s">
        <v>217</v>
      </c>
      <c r="G131" s="192" t="s">
        <v>12</v>
      </c>
      <c r="H131" s="226">
        <v>200000</v>
      </c>
      <c r="I131" s="226">
        <v>200000</v>
      </c>
      <c r="J131" s="226">
        <v>200000</v>
      </c>
      <c r="K131" s="226">
        <v>200000</v>
      </c>
      <c r="L131" s="226">
        <v>200000</v>
      </c>
      <c r="M131" s="226">
        <v>200000</v>
      </c>
      <c r="N131" s="226">
        <v>200000</v>
      </c>
      <c r="O131" s="226">
        <v>200000</v>
      </c>
      <c r="P131" s="226">
        <v>200000</v>
      </c>
      <c r="Q131" s="226">
        <v>200000</v>
      </c>
      <c r="R131" s="226">
        <v>200000</v>
      </c>
      <c r="S131" s="226">
        <v>200000</v>
      </c>
      <c r="T131" s="226">
        <v>200000</v>
      </c>
      <c r="U131" s="226">
        <v>200000</v>
      </c>
      <c r="V131" s="226">
        <v>200000</v>
      </c>
      <c r="W131" s="226">
        <v>200000</v>
      </c>
      <c r="X131" s="226">
        <v>1000000</v>
      </c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224">
        <v>4200000</v>
      </c>
    </row>
    <row r="132" spans="1:37" s="107" customFormat="1" x14ac:dyDescent="0.5">
      <c r="A132" s="157"/>
      <c r="B132" s="157"/>
      <c r="C132" s="157"/>
      <c r="D132" s="157"/>
      <c r="E132" s="157"/>
      <c r="F132" s="169"/>
      <c r="G132" s="192" t="s">
        <v>141</v>
      </c>
      <c r="H132" s="226">
        <v>575000</v>
      </c>
      <c r="I132" s="226">
        <v>600000</v>
      </c>
      <c r="J132" s="226">
        <v>250000</v>
      </c>
      <c r="K132" s="226">
        <v>243054</v>
      </c>
      <c r="L132" s="226">
        <v>600000</v>
      </c>
      <c r="M132" s="226">
        <v>22128</v>
      </c>
      <c r="N132" s="226">
        <v>1200000</v>
      </c>
      <c r="O132" s="226">
        <v>689200</v>
      </c>
      <c r="P132" s="226">
        <v>262404</v>
      </c>
      <c r="Q132" s="226">
        <v>608880</v>
      </c>
      <c r="R132" s="226">
        <v>600000</v>
      </c>
      <c r="S132" s="228">
        <v>0</v>
      </c>
      <c r="T132" s="226">
        <v>600000</v>
      </c>
      <c r="U132" s="226">
        <v>13739000</v>
      </c>
      <c r="V132" s="226">
        <v>80000</v>
      </c>
      <c r="W132" s="228">
        <v>0</v>
      </c>
      <c r="X132" s="229">
        <v>243188.8</v>
      </c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230">
        <f>SUM(H132:X132)</f>
        <v>20312854.800000001</v>
      </c>
    </row>
    <row r="133" spans="1:37" s="107" customFormat="1" x14ac:dyDescent="0.4">
      <c r="A133" s="157"/>
      <c r="B133" s="157"/>
      <c r="C133" s="157"/>
      <c r="D133" s="157"/>
      <c r="E133" s="157"/>
      <c r="F133" s="169"/>
      <c r="G133" s="156" t="s">
        <v>138</v>
      </c>
      <c r="H133" s="148" t="str">
        <f>IF(ISBLANK(H132),$G$6,IF(H132&gt;=H131,$F$6,$G$6))</f>
        <v>ü</v>
      </c>
      <c r="I133" s="148" t="str">
        <f t="shared" ref="I133:X133" si="72">IF(ISBLANK(I132),$G$6,IF(I132&gt;=I131,$F$6,$G$6))</f>
        <v>ü</v>
      </c>
      <c r="J133" s="148" t="str">
        <f t="shared" si="72"/>
        <v>ü</v>
      </c>
      <c r="K133" s="148" t="str">
        <f t="shared" si="72"/>
        <v>ü</v>
      </c>
      <c r="L133" s="148" t="str">
        <f t="shared" si="72"/>
        <v>ü</v>
      </c>
      <c r="M133" s="148" t="str">
        <f t="shared" si="72"/>
        <v>û</v>
      </c>
      <c r="N133" s="148" t="str">
        <f t="shared" si="72"/>
        <v>ü</v>
      </c>
      <c r="O133" s="148" t="str">
        <f t="shared" si="72"/>
        <v>ü</v>
      </c>
      <c r="P133" s="148" t="str">
        <f t="shared" si="72"/>
        <v>ü</v>
      </c>
      <c r="Q133" s="148" t="str">
        <f t="shared" si="72"/>
        <v>ü</v>
      </c>
      <c r="R133" s="148" t="str">
        <f t="shared" si="72"/>
        <v>ü</v>
      </c>
      <c r="S133" s="148" t="str">
        <f t="shared" si="72"/>
        <v>û</v>
      </c>
      <c r="T133" s="148" t="str">
        <f t="shared" si="72"/>
        <v>ü</v>
      </c>
      <c r="U133" s="148" t="str">
        <f t="shared" si="72"/>
        <v>ü</v>
      </c>
      <c r="V133" s="148" t="str">
        <f t="shared" si="72"/>
        <v>û</v>
      </c>
      <c r="W133" s="148" t="str">
        <f t="shared" si="72"/>
        <v>û</v>
      </c>
      <c r="X133" s="148" t="str">
        <f t="shared" si="72"/>
        <v>û</v>
      </c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8" t="str">
        <f t="shared" ref="AK133" si="73">IF(ISBLANK(AK132),$G$6,IF(AK132&gt;=AK131,$F$6,$G$6))</f>
        <v>ü</v>
      </c>
    </row>
    <row r="134" spans="1:37" s="107" customFormat="1" ht="21" customHeight="1" x14ac:dyDescent="0.4">
      <c r="A134" s="170" t="s">
        <v>218</v>
      </c>
      <c r="B134" s="171"/>
      <c r="C134" s="171"/>
      <c r="D134" s="171"/>
      <c r="E134" s="171"/>
      <c r="F134" s="172"/>
      <c r="G134" s="192" t="s">
        <v>160</v>
      </c>
      <c r="H134" s="174">
        <f>COUNTA(H131,H128,H125,H122,H119,H116,H113,H110)</f>
        <v>7</v>
      </c>
      <c r="I134" s="174">
        <f t="shared" ref="I134:X134" si="74">COUNTA(I131,I128,I125,I122,I119,I116,I113,I110)</f>
        <v>7</v>
      </c>
      <c r="J134" s="174">
        <f t="shared" si="74"/>
        <v>7</v>
      </c>
      <c r="K134" s="174">
        <f t="shared" si="74"/>
        <v>7</v>
      </c>
      <c r="L134" s="174">
        <f t="shared" si="74"/>
        <v>7</v>
      </c>
      <c r="M134" s="174">
        <f t="shared" si="74"/>
        <v>7</v>
      </c>
      <c r="N134" s="174">
        <f t="shared" si="74"/>
        <v>7</v>
      </c>
      <c r="O134" s="174">
        <f t="shared" si="74"/>
        <v>7</v>
      </c>
      <c r="P134" s="174">
        <f t="shared" si="74"/>
        <v>7</v>
      </c>
      <c r="Q134" s="174">
        <f t="shared" si="74"/>
        <v>8</v>
      </c>
      <c r="R134" s="174">
        <f t="shared" si="74"/>
        <v>8</v>
      </c>
      <c r="S134" s="174">
        <f t="shared" si="74"/>
        <v>7</v>
      </c>
      <c r="T134" s="174">
        <f t="shared" si="74"/>
        <v>7</v>
      </c>
      <c r="U134" s="174">
        <f t="shared" si="74"/>
        <v>8</v>
      </c>
      <c r="V134" s="174">
        <f t="shared" si="74"/>
        <v>8</v>
      </c>
      <c r="W134" s="174">
        <f t="shared" si="74"/>
        <v>7</v>
      </c>
      <c r="X134" s="174">
        <f t="shared" si="74"/>
        <v>8</v>
      </c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4">
        <f>COUNTA(AK131,AK128,AK125,AK122,AK119,AK116,AK113,AK110)</f>
        <v>8</v>
      </c>
    </row>
    <row r="135" spans="1:37" s="107" customFormat="1" ht="21" customHeight="1" x14ac:dyDescent="0.5">
      <c r="A135" s="177"/>
      <c r="B135" s="178"/>
      <c r="C135" s="178"/>
      <c r="D135" s="178"/>
      <c r="E135" s="178"/>
      <c r="F135" s="179"/>
      <c r="G135" s="192" t="s">
        <v>161</v>
      </c>
      <c r="H135" s="180">
        <f t="shared" ref="H135:X135" si="75">COUNTIF(H110:H133,$F$109)</f>
        <v>6</v>
      </c>
      <c r="I135" s="180">
        <f t="shared" si="75"/>
        <v>5</v>
      </c>
      <c r="J135" s="180">
        <f t="shared" si="75"/>
        <v>4</v>
      </c>
      <c r="K135" s="180">
        <f t="shared" si="75"/>
        <v>7</v>
      </c>
      <c r="L135" s="180">
        <f t="shared" si="75"/>
        <v>4</v>
      </c>
      <c r="M135" s="180">
        <f t="shared" si="75"/>
        <v>4</v>
      </c>
      <c r="N135" s="180">
        <f t="shared" si="75"/>
        <v>4</v>
      </c>
      <c r="O135" s="180">
        <f t="shared" si="75"/>
        <v>7</v>
      </c>
      <c r="P135" s="180">
        <f t="shared" si="75"/>
        <v>4</v>
      </c>
      <c r="Q135" s="180">
        <f t="shared" si="75"/>
        <v>7</v>
      </c>
      <c r="R135" s="180">
        <f t="shared" si="75"/>
        <v>8</v>
      </c>
      <c r="S135" s="180">
        <f t="shared" si="75"/>
        <v>1</v>
      </c>
      <c r="T135" s="180">
        <f t="shared" si="75"/>
        <v>6</v>
      </c>
      <c r="U135" s="180">
        <f t="shared" si="75"/>
        <v>8</v>
      </c>
      <c r="V135" s="180">
        <f t="shared" si="75"/>
        <v>5</v>
      </c>
      <c r="W135" s="180">
        <f t="shared" si="75"/>
        <v>4</v>
      </c>
      <c r="X135" s="180">
        <f t="shared" si="75"/>
        <v>5</v>
      </c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0">
        <f>COUNTIF(AK110:AK133,$F$109)</f>
        <v>7</v>
      </c>
    </row>
    <row r="136" spans="1:37" s="107" customFormat="1" ht="21" customHeight="1" x14ac:dyDescent="0.5">
      <c r="A136" s="183"/>
      <c r="B136" s="184"/>
      <c r="C136" s="184"/>
      <c r="D136" s="184"/>
      <c r="E136" s="184"/>
      <c r="F136" s="185"/>
      <c r="G136" s="192" t="s">
        <v>15</v>
      </c>
      <c r="H136" s="213">
        <f t="shared" ref="H136:X136" si="76">IFERROR(IF(H135&gt;0,ROUND((H135/H134)*100,2),"N/A"),0)</f>
        <v>85.71</v>
      </c>
      <c r="I136" s="180">
        <f t="shared" si="76"/>
        <v>71.430000000000007</v>
      </c>
      <c r="J136" s="180">
        <f t="shared" si="76"/>
        <v>57.14</v>
      </c>
      <c r="K136" s="180">
        <f t="shared" si="76"/>
        <v>100</v>
      </c>
      <c r="L136" s="180">
        <f t="shared" si="76"/>
        <v>57.14</v>
      </c>
      <c r="M136" s="180">
        <f t="shared" si="76"/>
        <v>57.14</v>
      </c>
      <c r="N136" s="180">
        <f t="shared" si="76"/>
        <v>57.14</v>
      </c>
      <c r="O136" s="180">
        <f t="shared" si="76"/>
        <v>100</v>
      </c>
      <c r="P136" s="180">
        <f t="shared" si="76"/>
        <v>57.14</v>
      </c>
      <c r="Q136" s="180">
        <f t="shared" si="76"/>
        <v>87.5</v>
      </c>
      <c r="R136" s="180">
        <f t="shared" si="76"/>
        <v>100</v>
      </c>
      <c r="S136" s="180">
        <f t="shared" si="76"/>
        <v>14.29</v>
      </c>
      <c r="T136" s="180">
        <f t="shared" si="76"/>
        <v>85.71</v>
      </c>
      <c r="U136" s="180">
        <f t="shared" si="76"/>
        <v>100</v>
      </c>
      <c r="V136" s="180">
        <f t="shared" si="76"/>
        <v>62.5</v>
      </c>
      <c r="W136" s="180">
        <f t="shared" si="76"/>
        <v>57.14</v>
      </c>
      <c r="X136" s="180">
        <f t="shared" si="76"/>
        <v>62.5</v>
      </c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213">
        <f>IFERROR(ROUND((AK135/AK134)*100,2),0)</f>
        <v>87.5</v>
      </c>
    </row>
    <row r="137" spans="1:37" s="107" customFormat="1" x14ac:dyDescent="0.5">
      <c r="A137" s="127" t="s">
        <v>102</v>
      </c>
      <c r="B137" s="227"/>
      <c r="C137" s="227"/>
      <c r="D137" s="227"/>
      <c r="E137" s="227"/>
      <c r="F137" s="187" t="s">
        <v>132</v>
      </c>
      <c r="G137" s="187" t="s">
        <v>133</v>
      </c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</row>
    <row r="138" spans="1:37" s="107" customFormat="1" ht="21" customHeight="1" x14ac:dyDescent="0.5">
      <c r="A138" s="231" t="s">
        <v>219</v>
      </c>
      <c r="B138" s="232"/>
      <c r="C138" s="232"/>
      <c r="D138" s="232"/>
      <c r="E138" s="232"/>
      <c r="F138" s="135" t="s">
        <v>220</v>
      </c>
      <c r="G138" s="192" t="s">
        <v>12</v>
      </c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0">
        <v>1</v>
      </c>
    </row>
    <row r="139" spans="1:37" s="107" customFormat="1" ht="21" customHeight="1" x14ac:dyDescent="0.5">
      <c r="A139" s="233"/>
      <c r="B139" s="234"/>
      <c r="C139" s="234"/>
      <c r="D139" s="234"/>
      <c r="E139" s="234"/>
      <c r="F139" s="135"/>
      <c r="G139" s="192" t="s">
        <v>141</v>
      </c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0">
        <v>1</v>
      </c>
    </row>
    <row r="140" spans="1:37" s="107" customFormat="1" ht="21" customHeight="1" x14ac:dyDescent="0.5">
      <c r="A140" s="233"/>
      <c r="B140" s="234"/>
      <c r="C140" s="234"/>
      <c r="D140" s="234"/>
      <c r="E140" s="234"/>
      <c r="F140" s="135"/>
      <c r="G140" s="156" t="s">
        <v>138</v>
      </c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48" t="str">
        <f>IF(ISBLANK(AK139),$G$6,IF(AK139&gt;=AK138,$F$6,$G$6))</f>
        <v>ü</v>
      </c>
    </row>
    <row r="141" spans="1:37" s="107" customFormat="1" ht="21" customHeight="1" x14ac:dyDescent="0.5">
      <c r="A141" s="235" t="s">
        <v>221</v>
      </c>
      <c r="B141" s="236"/>
      <c r="C141" s="236"/>
      <c r="D141" s="236"/>
      <c r="E141" s="237"/>
      <c r="F141" s="238" t="s">
        <v>222</v>
      </c>
      <c r="G141" s="192" t="s">
        <v>12</v>
      </c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0">
        <v>1</v>
      </c>
    </row>
    <row r="142" spans="1:37" s="107" customFormat="1" ht="21" customHeight="1" x14ac:dyDescent="0.5">
      <c r="A142" s="239"/>
      <c r="B142" s="240"/>
      <c r="C142" s="240"/>
      <c r="D142" s="240"/>
      <c r="E142" s="241"/>
      <c r="F142" s="242"/>
      <c r="G142" s="192" t="s">
        <v>141</v>
      </c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0">
        <v>1</v>
      </c>
    </row>
    <row r="143" spans="1:37" s="107" customFormat="1" ht="21" customHeight="1" x14ac:dyDescent="0.5">
      <c r="A143" s="243"/>
      <c r="B143" s="244"/>
      <c r="C143" s="244"/>
      <c r="D143" s="244"/>
      <c r="E143" s="245"/>
      <c r="F143" s="246"/>
      <c r="G143" s="156" t="s">
        <v>138</v>
      </c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48" t="str">
        <f t="shared" ref="AK143" si="77">IF(ISBLANK(AK142),$G$6,IF(AK142&gt;=AK141,$F$6,$G$6))</f>
        <v>ü</v>
      </c>
    </row>
    <row r="144" spans="1:37" s="107" customFormat="1" ht="21" customHeight="1" x14ac:dyDescent="0.5">
      <c r="A144" s="235" t="s">
        <v>223</v>
      </c>
      <c r="B144" s="236"/>
      <c r="C144" s="236"/>
      <c r="D144" s="236"/>
      <c r="E144" s="237"/>
      <c r="F144" s="238" t="s">
        <v>224</v>
      </c>
      <c r="G144" s="192" t="s">
        <v>12</v>
      </c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0">
        <v>11</v>
      </c>
    </row>
    <row r="145" spans="1:37" s="107" customFormat="1" ht="21" customHeight="1" x14ac:dyDescent="0.5">
      <c r="A145" s="239"/>
      <c r="B145" s="240"/>
      <c r="C145" s="240"/>
      <c r="D145" s="240"/>
      <c r="E145" s="241"/>
      <c r="F145" s="242"/>
      <c r="G145" s="192" t="s">
        <v>141</v>
      </c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0">
        <v>9</v>
      </c>
    </row>
    <row r="146" spans="1:37" s="107" customFormat="1" ht="21" customHeight="1" x14ac:dyDescent="0.5">
      <c r="A146" s="243"/>
      <c r="B146" s="244"/>
      <c r="C146" s="244"/>
      <c r="D146" s="244"/>
      <c r="E146" s="245"/>
      <c r="F146" s="246"/>
      <c r="G146" s="156" t="s">
        <v>138</v>
      </c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48" t="str">
        <f t="shared" ref="AK146" si="78">IF(ISBLANK(AK145),$G$6,IF(AK145&gt;=AK144,$F$6,$G$6))</f>
        <v>û</v>
      </c>
    </row>
    <row r="147" spans="1:37" s="107" customFormat="1" ht="21" customHeight="1" x14ac:dyDescent="0.5">
      <c r="A147" s="235" t="s">
        <v>225</v>
      </c>
      <c r="B147" s="236"/>
      <c r="C147" s="236"/>
      <c r="D147" s="236"/>
      <c r="E147" s="237"/>
      <c r="F147" s="238" t="s">
        <v>224</v>
      </c>
      <c r="G147" s="192" t="s">
        <v>12</v>
      </c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0">
        <v>11</v>
      </c>
    </row>
    <row r="148" spans="1:37" s="107" customFormat="1" ht="21" customHeight="1" x14ac:dyDescent="0.5">
      <c r="A148" s="239"/>
      <c r="B148" s="240"/>
      <c r="C148" s="240"/>
      <c r="D148" s="240"/>
      <c r="E148" s="241"/>
      <c r="F148" s="242"/>
      <c r="G148" s="192" t="s">
        <v>141</v>
      </c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0">
        <v>9</v>
      </c>
    </row>
    <row r="149" spans="1:37" s="107" customFormat="1" ht="21" customHeight="1" x14ac:dyDescent="0.5">
      <c r="A149" s="243"/>
      <c r="B149" s="244"/>
      <c r="C149" s="244"/>
      <c r="D149" s="244"/>
      <c r="E149" s="245"/>
      <c r="F149" s="246"/>
      <c r="G149" s="156" t="s">
        <v>138</v>
      </c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48" t="str">
        <f t="shared" ref="AK149" si="79">IF(ISBLANK(AK148),$G$6,IF(AK148&gt;=AK147,$F$6,$G$6))</f>
        <v>û</v>
      </c>
    </row>
    <row r="150" spans="1:37" s="107" customFormat="1" ht="21" customHeight="1" x14ac:dyDescent="0.5">
      <c r="A150" s="247" t="s">
        <v>226</v>
      </c>
      <c r="B150" s="248"/>
      <c r="C150" s="248"/>
      <c r="D150" s="248"/>
      <c r="E150" s="248"/>
      <c r="F150" s="249"/>
      <c r="G150" s="192" t="s">
        <v>160</v>
      </c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74">
        <f>COUNTA(AK147,AK144,AK141,AK138)</f>
        <v>4</v>
      </c>
    </row>
    <row r="151" spans="1:37" s="107" customFormat="1" ht="21" customHeight="1" x14ac:dyDescent="0.5">
      <c r="A151" s="250"/>
      <c r="B151" s="251"/>
      <c r="C151" s="251"/>
      <c r="D151" s="251"/>
      <c r="E151" s="251"/>
      <c r="F151" s="252"/>
      <c r="G151" s="192" t="s">
        <v>161</v>
      </c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0">
        <v>2</v>
      </c>
    </row>
    <row r="152" spans="1:37" s="107" customFormat="1" ht="21" customHeight="1" x14ac:dyDescent="0.5">
      <c r="A152" s="253"/>
      <c r="B152" s="254"/>
      <c r="C152" s="254"/>
      <c r="D152" s="254"/>
      <c r="E152" s="254"/>
      <c r="F152" s="255"/>
      <c r="G152" s="192" t="s">
        <v>15</v>
      </c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213">
        <f>IFERROR(IF(AK151&gt;0,ROUND((AK151/AK150)*100,2),"N/A"),0)</f>
        <v>50</v>
      </c>
    </row>
    <row r="153" spans="1:37" s="107" customFormat="1" ht="21" customHeight="1" x14ac:dyDescent="0.4">
      <c r="A153" s="256" t="s">
        <v>227</v>
      </c>
      <c r="B153" s="257"/>
      <c r="C153" s="257"/>
      <c r="D153" s="257"/>
      <c r="E153" s="257"/>
      <c r="F153" s="258"/>
      <c r="G153" s="259" t="s">
        <v>160</v>
      </c>
      <c r="H153" s="260">
        <f>H41+H75+H106+H134</f>
        <v>25</v>
      </c>
      <c r="I153" s="261">
        <f>I41+I75+I106+I134</f>
        <v>27</v>
      </c>
      <c r="J153" s="261">
        <f t="shared" ref="H153:Y154" si="80">J41+J75+J106+J134</f>
        <v>26</v>
      </c>
      <c r="K153" s="261">
        <f t="shared" si="80"/>
        <v>25</v>
      </c>
      <c r="L153" s="261">
        <f t="shared" si="80"/>
        <v>25</v>
      </c>
      <c r="M153" s="261">
        <f t="shared" si="80"/>
        <v>27</v>
      </c>
      <c r="N153" s="261">
        <f t="shared" si="80"/>
        <v>25</v>
      </c>
      <c r="O153" s="261">
        <f t="shared" si="80"/>
        <v>27</v>
      </c>
      <c r="P153" s="261">
        <f t="shared" si="80"/>
        <v>25</v>
      </c>
      <c r="Q153" s="261">
        <f t="shared" si="80"/>
        <v>29</v>
      </c>
      <c r="R153" s="261">
        <f t="shared" si="80"/>
        <v>28</v>
      </c>
      <c r="S153" s="261">
        <f t="shared" si="80"/>
        <v>23</v>
      </c>
      <c r="T153" s="261">
        <f t="shared" si="80"/>
        <v>25</v>
      </c>
      <c r="U153" s="261">
        <f t="shared" si="80"/>
        <v>28</v>
      </c>
      <c r="V153" s="261">
        <f t="shared" si="80"/>
        <v>26</v>
      </c>
      <c r="W153" s="261">
        <f t="shared" si="80"/>
        <v>18</v>
      </c>
      <c r="X153" s="261">
        <f>X41+X75+X106+X134+X150</f>
        <v>12</v>
      </c>
      <c r="Y153" s="261">
        <f t="shared" ref="Y153:AJ154" si="81">Y41+Y75+Y106+Y134</f>
        <v>7</v>
      </c>
      <c r="Z153" s="261">
        <f t="shared" si="81"/>
        <v>3</v>
      </c>
      <c r="AA153" s="261">
        <f t="shared" si="81"/>
        <v>4</v>
      </c>
      <c r="AB153" s="261">
        <f t="shared" si="81"/>
        <v>6</v>
      </c>
      <c r="AC153" s="261">
        <f t="shared" si="81"/>
        <v>3</v>
      </c>
      <c r="AD153" s="261">
        <f t="shared" si="81"/>
        <v>2</v>
      </c>
      <c r="AE153" s="261">
        <f t="shared" si="81"/>
        <v>3</v>
      </c>
      <c r="AF153" s="261">
        <f t="shared" si="81"/>
        <v>3</v>
      </c>
      <c r="AG153" s="261">
        <f t="shared" si="81"/>
        <v>3</v>
      </c>
      <c r="AH153" s="261">
        <f t="shared" si="81"/>
        <v>3</v>
      </c>
      <c r="AI153" s="261">
        <f t="shared" si="81"/>
        <v>2</v>
      </c>
      <c r="AJ153" s="261">
        <f t="shared" si="81"/>
        <v>4</v>
      </c>
      <c r="AK153" s="261">
        <f>AK41+AK75+AK106+AK134+AK150</f>
        <v>39</v>
      </c>
    </row>
    <row r="154" spans="1:37" s="107" customFormat="1" ht="21" customHeight="1" x14ac:dyDescent="0.4">
      <c r="A154" s="262"/>
      <c r="B154" s="263"/>
      <c r="C154" s="263"/>
      <c r="D154" s="263"/>
      <c r="E154" s="263"/>
      <c r="F154" s="264"/>
      <c r="G154" s="259" t="s">
        <v>161</v>
      </c>
      <c r="H154" s="261">
        <f t="shared" si="80"/>
        <v>15</v>
      </c>
      <c r="I154" s="261">
        <f t="shared" si="80"/>
        <v>18</v>
      </c>
      <c r="J154" s="261">
        <f t="shared" si="80"/>
        <v>15</v>
      </c>
      <c r="K154" s="261">
        <f t="shared" si="80"/>
        <v>21</v>
      </c>
      <c r="L154" s="261">
        <f t="shared" si="80"/>
        <v>14</v>
      </c>
      <c r="M154" s="261">
        <f t="shared" si="80"/>
        <v>20</v>
      </c>
      <c r="N154" s="261">
        <f t="shared" si="80"/>
        <v>13</v>
      </c>
      <c r="O154" s="261">
        <f t="shared" si="80"/>
        <v>24</v>
      </c>
      <c r="P154" s="261">
        <f t="shared" si="80"/>
        <v>12</v>
      </c>
      <c r="Q154" s="261">
        <f t="shared" si="80"/>
        <v>25</v>
      </c>
      <c r="R154" s="261">
        <f t="shared" si="80"/>
        <v>23</v>
      </c>
      <c r="S154" s="261">
        <f t="shared" si="80"/>
        <v>9</v>
      </c>
      <c r="T154" s="261">
        <f t="shared" si="80"/>
        <v>20</v>
      </c>
      <c r="U154" s="261">
        <f t="shared" si="80"/>
        <v>20</v>
      </c>
      <c r="V154" s="261">
        <f t="shared" si="80"/>
        <v>13</v>
      </c>
      <c r="W154" s="261">
        <f t="shared" si="80"/>
        <v>6</v>
      </c>
      <c r="X154" s="261">
        <f>X42+X76+X107+X135+X151</f>
        <v>9</v>
      </c>
      <c r="Y154" s="261">
        <f t="shared" si="81"/>
        <v>7</v>
      </c>
      <c r="Z154" s="261">
        <f t="shared" si="81"/>
        <v>2</v>
      </c>
      <c r="AA154" s="261">
        <f t="shared" si="81"/>
        <v>4</v>
      </c>
      <c r="AB154" s="261">
        <f t="shared" si="81"/>
        <v>4</v>
      </c>
      <c r="AC154" s="261">
        <f t="shared" si="81"/>
        <v>3</v>
      </c>
      <c r="AD154" s="261">
        <f t="shared" si="81"/>
        <v>1</v>
      </c>
      <c r="AE154" s="261">
        <f t="shared" si="81"/>
        <v>3</v>
      </c>
      <c r="AF154" s="261">
        <f t="shared" si="81"/>
        <v>3</v>
      </c>
      <c r="AG154" s="261">
        <f t="shared" si="81"/>
        <v>3</v>
      </c>
      <c r="AH154" s="261">
        <f t="shared" si="81"/>
        <v>2</v>
      </c>
      <c r="AI154" s="261">
        <f t="shared" si="81"/>
        <v>2</v>
      </c>
      <c r="AJ154" s="261">
        <f t="shared" si="81"/>
        <v>3</v>
      </c>
      <c r="AK154" s="261">
        <f>AK42+AK76+AK107+AK135+AK151</f>
        <v>29</v>
      </c>
    </row>
    <row r="155" spans="1:37" s="107" customFormat="1" ht="21" customHeight="1" x14ac:dyDescent="0.4">
      <c r="A155" s="265"/>
      <c r="B155" s="266"/>
      <c r="C155" s="266"/>
      <c r="D155" s="266"/>
      <c r="E155" s="266"/>
      <c r="F155" s="267"/>
      <c r="G155" s="259" t="s">
        <v>15</v>
      </c>
      <c r="H155" s="268">
        <f>IFERROR(IF(H154&gt;0,ROUND((H154/H153)*100,2),"N/A"),0)</f>
        <v>60</v>
      </c>
      <c r="I155" s="268">
        <f t="shared" ref="I155:AJ155" si="82">IFERROR(IF(I154&gt;0,ROUND((I154/I153)*100,2),"N/A"),0)</f>
        <v>66.67</v>
      </c>
      <c r="J155" s="268">
        <f t="shared" si="82"/>
        <v>57.69</v>
      </c>
      <c r="K155" s="268">
        <f t="shared" si="82"/>
        <v>84</v>
      </c>
      <c r="L155" s="268">
        <f t="shared" si="82"/>
        <v>56</v>
      </c>
      <c r="M155" s="268">
        <f t="shared" si="82"/>
        <v>74.069999999999993</v>
      </c>
      <c r="N155" s="268">
        <f t="shared" si="82"/>
        <v>52</v>
      </c>
      <c r="O155" s="268">
        <f t="shared" si="82"/>
        <v>88.89</v>
      </c>
      <c r="P155" s="268">
        <f t="shared" si="82"/>
        <v>48</v>
      </c>
      <c r="Q155" s="268">
        <f t="shared" si="82"/>
        <v>86.21</v>
      </c>
      <c r="R155" s="268">
        <f t="shared" si="82"/>
        <v>82.14</v>
      </c>
      <c r="S155" s="268">
        <f t="shared" si="82"/>
        <v>39.130000000000003</v>
      </c>
      <c r="T155" s="268">
        <f t="shared" si="82"/>
        <v>80</v>
      </c>
      <c r="U155" s="268">
        <f t="shared" si="82"/>
        <v>71.430000000000007</v>
      </c>
      <c r="V155" s="268">
        <f t="shared" si="82"/>
        <v>50</v>
      </c>
      <c r="W155" s="268">
        <f t="shared" si="82"/>
        <v>33.33</v>
      </c>
      <c r="X155" s="268">
        <f t="shared" si="82"/>
        <v>75</v>
      </c>
      <c r="Y155" s="268">
        <f t="shared" si="82"/>
        <v>100</v>
      </c>
      <c r="Z155" s="268">
        <f t="shared" si="82"/>
        <v>66.67</v>
      </c>
      <c r="AA155" s="268">
        <f t="shared" si="82"/>
        <v>100</v>
      </c>
      <c r="AB155" s="268">
        <f t="shared" si="82"/>
        <v>66.67</v>
      </c>
      <c r="AC155" s="268">
        <f t="shared" si="82"/>
        <v>100</v>
      </c>
      <c r="AD155" s="268">
        <f t="shared" si="82"/>
        <v>50</v>
      </c>
      <c r="AE155" s="268">
        <f t="shared" si="82"/>
        <v>100</v>
      </c>
      <c r="AF155" s="268">
        <f t="shared" si="82"/>
        <v>100</v>
      </c>
      <c r="AG155" s="268">
        <f t="shared" si="82"/>
        <v>100</v>
      </c>
      <c r="AH155" s="268">
        <f t="shared" si="82"/>
        <v>66.67</v>
      </c>
      <c r="AI155" s="268">
        <f t="shared" si="82"/>
        <v>100</v>
      </c>
      <c r="AJ155" s="268">
        <f t="shared" si="82"/>
        <v>75</v>
      </c>
      <c r="AK155" s="269">
        <f t="shared" ref="AK155" si="83">IFERROR(ROUND((AK154/AK153)*100,2),0)</f>
        <v>74.36</v>
      </c>
    </row>
    <row r="156" spans="1:37" s="107" customFormat="1" x14ac:dyDescent="0.55000000000000004">
      <c r="A156" s="270"/>
      <c r="B156" s="118"/>
      <c r="C156" s="118"/>
      <c r="D156" s="118"/>
      <c r="E156" s="118"/>
      <c r="F156" s="271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AK156" s="108"/>
    </row>
    <row r="157" spans="1:37" s="107" customFormat="1" x14ac:dyDescent="0.55000000000000004">
      <c r="A157" s="270"/>
      <c r="B157" s="118"/>
      <c r="C157" s="118"/>
      <c r="D157" s="118"/>
      <c r="E157" s="118"/>
      <c r="F157" s="271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AK157" s="108"/>
    </row>
    <row r="158" spans="1:37" s="107" customFormat="1" x14ac:dyDescent="0.55000000000000004">
      <c r="A158" s="270"/>
      <c r="B158" s="118"/>
      <c r="C158" s="118"/>
      <c r="D158" s="118"/>
      <c r="E158" s="118"/>
      <c r="F158" s="271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AK158" s="108"/>
    </row>
    <row r="159" spans="1:37" s="107" customFormat="1" x14ac:dyDescent="0.55000000000000004">
      <c r="A159" s="270"/>
      <c r="B159" s="118"/>
      <c r="C159" s="118"/>
      <c r="D159" s="118"/>
      <c r="E159" s="118"/>
      <c r="F159" s="271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AK159" s="108"/>
    </row>
    <row r="160" spans="1:37" s="107" customFormat="1" x14ac:dyDescent="0.55000000000000004">
      <c r="A160" s="270"/>
      <c r="B160" s="118"/>
      <c r="C160" s="118"/>
      <c r="D160" s="118"/>
      <c r="E160" s="118"/>
      <c r="F160" s="271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AK160" s="108"/>
    </row>
    <row r="161" spans="1:37" s="107" customFormat="1" x14ac:dyDescent="0.55000000000000004">
      <c r="A161" s="270"/>
      <c r="B161" s="118"/>
      <c r="C161" s="118"/>
      <c r="D161" s="118"/>
      <c r="E161" s="118"/>
      <c r="F161" s="271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AK161" s="108"/>
    </row>
    <row r="162" spans="1:37" s="107" customFormat="1" x14ac:dyDescent="0.55000000000000004">
      <c r="A162" s="270"/>
      <c r="B162" s="118"/>
      <c r="C162" s="118"/>
      <c r="D162" s="118"/>
      <c r="E162" s="118"/>
      <c r="F162" s="271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AK162" s="108"/>
    </row>
    <row r="163" spans="1:37" s="107" customFormat="1" x14ac:dyDescent="0.55000000000000004">
      <c r="A163" s="270"/>
      <c r="B163" s="118"/>
      <c r="C163" s="118"/>
      <c r="D163" s="118"/>
      <c r="E163" s="118"/>
      <c r="F163" s="271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AK163" s="108"/>
    </row>
    <row r="164" spans="1:37" s="107" customFormat="1" x14ac:dyDescent="0.55000000000000004">
      <c r="A164" s="270"/>
      <c r="B164" s="118"/>
      <c r="C164" s="118"/>
      <c r="D164" s="118"/>
      <c r="E164" s="118"/>
      <c r="F164" s="271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AK164" s="108"/>
    </row>
    <row r="165" spans="1:37" s="107" customFormat="1" x14ac:dyDescent="0.55000000000000004">
      <c r="A165" s="270"/>
      <c r="B165" s="118"/>
      <c r="C165" s="118"/>
      <c r="D165" s="118"/>
      <c r="E165" s="118"/>
      <c r="F165" s="271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AK165" s="108"/>
    </row>
    <row r="166" spans="1:37" s="107" customFormat="1" x14ac:dyDescent="0.55000000000000004">
      <c r="A166" s="270"/>
      <c r="B166" s="118"/>
      <c r="C166" s="118"/>
      <c r="D166" s="118"/>
      <c r="E166" s="118"/>
      <c r="F166" s="271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AK166" s="108"/>
    </row>
    <row r="167" spans="1:37" s="107" customFormat="1" x14ac:dyDescent="0.55000000000000004">
      <c r="A167" s="270"/>
      <c r="B167" s="118"/>
      <c r="C167" s="118"/>
      <c r="D167" s="118"/>
      <c r="E167" s="118"/>
      <c r="F167" s="271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AK167" s="108"/>
    </row>
    <row r="168" spans="1:37" s="107" customFormat="1" x14ac:dyDescent="0.55000000000000004">
      <c r="A168" s="270"/>
      <c r="B168" s="118"/>
      <c r="C168" s="118"/>
      <c r="D168" s="118"/>
      <c r="E168" s="118"/>
      <c r="F168" s="271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AK168" s="108"/>
    </row>
    <row r="169" spans="1:37" s="107" customFormat="1" x14ac:dyDescent="0.55000000000000004">
      <c r="A169" s="270"/>
      <c r="B169" s="118"/>
      <c r="C169" s="118"/>
      <c r="D169" s="118"/>
      <c r="E169" s="118"/>
      <c r="F169" s="271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AK169" s="108"/>
    </row>
    <row r="170" spans="1:37" s="107" customFormat="1" x14ac:dyDescent="0.55000000000000004">
      <c r="A170" s="270"/>
      <c r="B170" s="118"/>
      <c r="C170" s="118"/>
      <c r="D170" s="118"/>
      <c r="E170" s="118"/>
      <c r="F170" s="271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AK170" s="108"/>
    </row>
    <row r="171" spans="1:37" s="107" customFormat="1" x14ac:dyDescent="0.55000000000000004">
      <c r="A171" s="270"/>
      <c r="B171" s="118"/>
      <c r="C171" s="118"/>
      <c r="D171" s="118"/>
      <c r="E171" s="118"/>
      <c r="F171" s="271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AK171" s="108"/>
    </row>
    <row r="172" spans="1:37" s="107" customFormat="1" x14ac:dyDescent="0.55000000000000004">
      <c r="A172" s="270"/>
      <c r="B172" s="118"/>
      <c r="C172" s="118"/>
      <c r="D172" s="118"/>
      <c r="E172" s="118"/>
      <c r="F172" s="271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AK172" s="108"/>
    </row>
    <row r="173" spans="1:37" s="107" customFormat="1" x14ac:dyDescent="0.55000000000000004">
      <c r="A173" s="270"/>
      <c r="B173" s="118"/>
      <c r="C173" s="118"/>
      <c r="D173" s="118"/>
      <c r="E173" s="118"/>
      <c r="F173" s="271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AK173" s="108"/>
    </row>
    <row r="174" spans="1:37" s="107" customFormat="1" x14ac:dyDescent="0.55000000000000004">
      <c r="A174" s="270"/>
      <c r="B174" s="118"/>
      <c r="C174" s="118"/>
      <c r="D174" s="118"/>
      <c r="E174" s="118"/>
      <c r="F174" s="271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AK174" s="108"/>
    </row>
    <row r="175" spans="1:37" s="107" customFormat="1" x14ac:dyDescent="0.55000000000000004">
      <c r="A175" s="270"/>
      <c r="B175" s="118"/>
      <c r="C175" s="118"/>
      <c r="D175" s="118"/>
      <c r="E175" s="118"/>
      <c r="F175" s="271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AK175" s="108"/>
    </row>
    <row r="176" spans="1:37" s="107" customFormat="1" x14ac:dyDescent="0.55000000000000004">
      <c r="A176" s="270"/>
      <c r="B176" s="118"/>
      <c r="C176" s="118"/>
      <c r="D176" s="118"/>
      <c r="E176" s="118"/>
      <c r="F176" s="271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AK176" s="108"/>
    </row>
    <row r="177" spans="1:37" s="107" customFormat="1" x14ac:dyDescent="0.55000000000000004">
      <c r="A177" s="270"/>
      <c r="B177" s="118"/>
      <c r="C177" s="118"/>
      <c r="D177" s="118"/>
      <c r="E177" s="118"/>
      <c r="F177" s="271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AK177" s="108"/>
    </row>
    <row r="178" spans="1:37" s="107" customFormat="1" x14ac:dyDescent="0.55000000000000004">
      <c r="A178" s="270"/>
      <c r="B178" s="118"/>
      <c r="C178" s="118"/>
      <c r="D178" s="118"/>
      <c r="E178" s="118"/>
      <c r="F178" s="271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AK178" s="108"/>
    </row>
    <row r="179" spans="1:37" s="107" customFormat="1" x14ac:dyDescent="0.55000000000000004">
      <c r="A179" s="270"/>
      <c r="B179" s="118"/>
      <c r="C179" s="118"/>
      <c r="D179" s="118"/>
      <c r="E179" s="118"/>
      <c r="F179" s="271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AK179" s="108"/>
    </row>
    <row r="180" spans="1:37" s="107" customFormat="1" x14ac:dyDescent="0.55000000000000004">
      <c r="A180" s="270"/>
      <c r="B180" s="118"/>
      <c r="C180" s="118"/>
      <c r="D180" s="118"/>
      <c r="E180" s="118"/>
      <c r="F180" s="271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AK180" s="108"/>
    </row>
    <row r="181" spans="1:37" s="107" customFormat="1" x14ac:dyDescent="0.55000000000000004">
      <c r="A181" s="270"/>
      <c r="B181" s="118"/>
      <c r="C181" s="118"/>
      <c r="D181" s="118"/>
      <c r="E181" s="118"/>
      <c r="F181" s="271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AK181" s="108"/>
    </row>
    <row r="182" spans="1:37" s="107" customFormat="1" x14ac:dyDescent="0.55000000000000004">
      <c r="A182" s="270"/>
      <c r="B182" s="118"/>
      <c r="C182" s="118"/>
      <c r="D182" s="118"/>
      <c r="E182" s="118"/>
      <c r="F182" s="271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AK182" s="108"/>
    </row>
    <row r="183" spans="1:37" s="107" customFormat="1" x14ac:dyDescent="0.55000000000000004">
      <c r="A183" s="270"/>
      <c r="B183" s="118"/>
      <c r="C183" s="118"/>
      <c r="D183" s="118"/>
      <c r="E183" s="118"/>
      <c r="F183" s="271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AK183" s="108"/>
    </row>
    <row r="184" spans="1:37" s="107" customFormat="1" x14ac:dyDescent="0.55000000000000004">
      <c r="A184" s="270"/>
      <c r="B184" s="118"/>
      <c r="C184" s="118"/>
      <c r="D184" s="118"/>
      <c r="E184" s="118"/>
      <c r="F184" s="271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AK184" s="108"/>
    </row>
    <row r="185" spans="1:37" s="107" customFormat="1" x14ac:dyDescent="0.55000000000000004">
      <c r="A185" s="270"/>
      <c r="B185" s="118"/>
      <c r="C185" s="118"/>
      <c r="D185" s="118"/>
      <c r="E185" s="118"/>
      <c r="F185" s="271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AK185" s="108"/>
    </row>
    <row r="186" spans="1:37" s="107" customFormat="1" x14ac:dyDescent="0.55000000000000004">
      <c r="A186" s="270"/>
      <c r="B186" s="118"/>
      <c r="C186" s="118"/>
      <c r="D186" s="118"/>
      <c r="E186" s="118"/>
      <c r="F186" s="271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AK186" s="108"/>
    </row>
    <row r="187" spans="1:37" s="107" customFormat="1" x14ac:dyDescent="0.55000000000000004">
      <c r="A187" s="270"/>
      <c r="B187" s="118"/>
      <c r="C187" s="118"/>
      <c r="D187" s="118"/>
      <c r="E187" s="118"/>
      <c r="F187" s="271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AK187" s="108"/>
    </row>
    <row r="188" spans="1:37" s="107" customFormat="1" x14ac:dyDescent="0.55000000000000004">
      <c r="A188" s="270"/>
      <c r="B188" s="118"/>
      <c r="C188" s="118"/>
      <c r="D188" s="118"/>
      <c r="E188" s="118"/>
      <c r="F188" s="271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AK188" s="108"/>
    </row>
    <row r="189" spans="1:37" s="107" customFormat="1" x14ac:dyDescent="0.55000000000000004">
      <c r="A189" s="270"/>
      <c r="B189" s="118"/>
      <c r="C189" s="118"/>
      <c r="D189" s="118"/>
      <c r="E189" s="118"/>
      <c r="F189" s="271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AK189" s="108"/>
    </row>
    <row r="190" spans="1:37" s="107" customFormat="1" x14ac:dyDescent="0.55000000000000004">
      <c r="A190" s="270"/>
      <c r="B190" s="118"/>
      <c r="C190" s="118"/>
      <c r="D190" s="118"/>
      <c r="E190" s="118"/>
      <c r="F190" s="271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AK190" s="108"/>
    </row>
    <row r="191" spans="1:37" s="107" customFormat="1" x14ac:dyDescent="0.55000000000000004">
      <c r="A191" s="270"/>
      <c r="B191" s="118"/>
      <c r="C191" s="118"/>
      <c r="D191" s="118"/>
      <c r="E191" s="118"/>
      <c r="F191" s="271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AK191" s="108"/>
    </row>
    <row r="192" spans="1:37" s="107" customFormat="1" x14ac:dyDescent="0.55000000000000004">
      <c r="A192" s="270"/>
      <c r="B192" s="118"/>
      <c r="C192" s="118"/>
      <c r="D192" s="118"/>
      <c r="E192" s="118"/>
      <c r="F192" s="271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AK192" s="108"/>
    </row>
    <row r="193" spans="1:37" s="107" customFormat="1" x14ac:dyDescent="0.55000000000000004">
      <c r="A193" s="270"/>
      <c r="B193" s="118"/>
      <c r="C193" s="118"/>
      <c r="D193" s="118"/>
      <c r="E193" s="118"/>
      <c r="F193" s="271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AK193" s="108"/>
    </row>
    <row r="194" spans="1:37" s="107" customFormat="1" x14ac:dyDescent="0.55000000000000004">
      <c r="A194" s="270"/>
      <c r="B194" s="118"/>
      <c r="C194" s="118"/>
      <c r="D194" s="118"/>
      <c r="E194" s="118"/>
      <c r="F194" s="271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AK194" s="108"/>
    </row>
    <row r="195" spans="1:37" s="107" customFormat="1" x14ac:dyDescent="0.55000000000000004">
      <c r="A195" s="270"/>
      <c r="B195" s="118"/>
      <c r="C195" s="118"/>
      <c r="D195" s="118"/>
      <c r="E195" s="118"/>
      <c r="F195" s="271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AK195" s="108"/>
    </row>
    <row r="196" spans="1:37" s="107" customFormat="1" x14ac:dyDescent="0.55000000000000004">
      <c r="A196" s="270"/>
      <c r="B196" s="118"/>
      <c r="C196" s="118"/>
      <c r="D196" s="118"/>
      <c r="E196" s="118"/>
      <c r="F196" s="271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AK196" s="108"/>
    </row>
    <row r="197" spans="1:37" s="107" customFormat="1" x14ac:dyDescent="0.55000000000000004">
      <c r="A197" s="270"/>
      <c r="B197" s="118"/>
      <c r="C197" s="118"/>
      <c r="D197" s="118"/>
      <c r="E197" s="118"/>
      <c r="F197" s="271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AK197" s="108"/>
    </row>
    <row r="198" spans="1:37" s="107" customFormat="1" x14ac:dyDescent="0.55000000000000004">
      <c r="A198" s="270"/>
      <c r="B198" s="118"/>
      <c r="C198" s="118"/>
      <c r="D198" s="118"/>
      <c r="E198" s="118"/>
      <c r="F198" s="271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AK198" s="108"/>
    </row>
    <row r="199" spans="1:37" s="107" customFormat="1" x14ac:dyDescent="0.55000000000000004">
      <c r="A199" s="270"/>
      <c r="B199" s="118"/>
      <c r="C199" s="118"/>
      <c r="D199" s="118"/>
      <c r="E199" s="118"/>
      <c r="F199" s="271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AK199" s="108"/>
    </row>
    <row r="200" spans="1:37" s="107" customFormat="1" x14ac:dyDescent="0.55000000000000004">
      <c r="A200" s="270"/>
      <c r="B200" s="118"/>
      <c r="C200" s="118"/>
      <c r="D200" s="118"/>
      <c r="E200" s="118"/>
      <c r="F200" s="271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AK200" s="108"/>
    </row>
    <row r="201" spans="1:37" s="107" customFormat="1" x14ac:dyDescent="0.55000000000000004">
      <c r="A201" s="270"/>
      <c r="B201" s="118"/>
      <c r="C201" s="118"/>
      <c r="D201" s="118"/>
      <c r="E201" s="118"/>
      <c r="F201" s="271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AK201" s="108"/>
    </row>
    <row r="202" spans="1:37" s="107" customFormat="1" x14ac:dyDescent="0.55000000000000004">
      <c r="A202" s="270"/>
      <c r="B202" s="118"/>
      <c r="C202" s="118"/>
      <c r="D202" s="118"/>
      <c r="E202" s="118"/>
      <c r="F202" s="271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AK202" s="108"/>
    </row>
    <row r="203" spans="1:37" s="107" customFormat="1" x14ac:dyDescent="0.55000000000000004">
      <c r="A203" s="270"/>
      <c r="B203" s="118"/>
      <c r="C203" s="118"/>
      <c r="D203" s="118"/>
      <c r="E203" s="118"/>
      <c r="F203" s="271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AK203" s="108"/>
    </row>
    <row r="204" spans="1:37" s="107" customFormat="1" x14ac:dyDescent="0.55000000000000004">
      <c r="A204" s="270"/>
      <c r="B204" s="118"/>
      <c r="C204" s="118"/>
      <c r="D204" s="118"/>
      <c r="E204" s="118"/>
      <c r="F204" s="271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AK204" s="108"/>
    </row>
    <row r="205" spans="1:37" s="107" customFormat="1" x14ac:dyDescent="0.55000000000000004">
      <c r="A205" s="270"/>
      <c r="B205" s="118"/>
      <c r="C205" s="118"/>
      <c r="D205" s="118"/>
      <c r="E205" s="118"/>
      <c r="F205" s="271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AK205" s="108"/>
    </row>
    <row r="206" spans="1:37" s="107" customFormat="1" x14ac:dyDescent="0.55000000000000004">
      <c r="A206" s="270"/>
      <c r="B206" s="118"/>
      <c r="C206" s="118"/>
      <c r="D206" s="118"/>
      <c r="E206" s="118"/>
      <c r="F206" s="271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AK206" s="108"/>
    </row>
    <row r="207" spans="1:37" s="107" customFormat="1" x14ac:dyDescent="0.55000000000000004">
      <c r="A207" s="270"/>
      <c r="B207" s="118"/>
      <c r="C207" s="118"/>
      <c r="D207" s="118"/>
      <c r="E207" s="118"/>
      <c r="F207" s="271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AK207" s="108"/>
    </row>
    <row r="208" spans="1:37" s="107" customFormat="1" x14ac:dyDescent="0.55000000000000004">
      <c r="A208" s="270"/>
      <c r="B208" s="118"/>
      <c r="C208" s="118"/>
      <c r="D208" s="118"/>
      <c r="E208" s="118"/>
      <c r="F208" s="271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AK208" s="108"/>
    </row>
    <row r="209" spans="1:37" s="107" customFormat="1" x14ac:dyDescent="0.55000000000000004">
      <c r="A209" s="270"/>
      <c r="B209" s="118"/>
      <c r="C209" s="118"/>
      <c r="D209" s="118"/>
      <c r="E209" s="118"/>
      <c r="F209" s="271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AK209" s="108"/>
    </row>
    <row r="210" spans="1:37" s="107" customFormat="1" x14ac:dyDescent="0.55000000000000004">
      <c r="A210" s="270"/>
      <c r="B210" s="118"/>
      <c r="C210" s="118"/>
      <c r="D210" s="118"/>
      <c r="E210" s="118"/>
      <c r="F210" s="271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AK210" s="108"/>
    </row>
    <row r="211" spans="1:37" s="107" customFormat="1" x14ac:dyDescent="0.55000000000000004">
      <c r="A211" s="270"/>
      <c r="B211" s="118"/>
      <c r="C211" s="118"/>
      <c r="D211" s="118"/>
      <c r="E211" s="118"/>
      <c r="F211" s="271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AK211" s="108"/>
    </row>
    <row r="212" spans="1:37" s="107" customFormat="1" x14ac:dyDescent="0.55000000000000004">
      <c r="A212" s="270"/>
      <c r="B212" s="118"/>
      <c r="C212" s="118"/>
      <c r="D212" s="118"/>
      <c r="E212" s="118"/>
      <c r="F212" s="271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AK212" s="108"/>
    </row>
    <row r="213" spans="1:37" s="107" customFormat="1" x14ac:dyDescent="0.55000000000000004">
      <c r="A213" s="270"/>
      <c r="B213" s="118"/>
      <c r="C213" s="118"/>
      <c r="D213" s="118"/>
      <c r="E213" s="118"/>
      <c r="F213" s="271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AK213" s="108"/>
    </row>
    <row r="214" spans="1:37" s="107" customFormat="1" x14ac:dyDescent="0.55000000000000004">
      <c r="A214" s="270"/>
      <c r="B214" s="118"/>
      <c r="C214" s="118"/>
      <c r="D214" s="118"/>
      <c r="E214" s="118"/>
      <c r="F214" s="271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AK214" s="108"/>
    </row>
    <row r="215" spans="1:37" s="107" customFormat="1" x14ac:dyDescent="0.55000000000000004">
      <c r="A215" s="270"/>
      <c r="B215" s="118"/>
      <c r="C215" s="118"/>
      <c r="D215" s="118"/>
      <c r="E215" s="118"/>
      <c r="F215" s="271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AK215" s="108"/>
    </row>
    <row r="216" spans="1:37" s="107" customFormat="1" x14ac:dyDescent="0.55000000000000004">
      <c r="A216" s="270"/>
      <c r="B216" s="118"/>
      <c r="C216" s="118"/>
      <c r="D216" s="118"/>
      <c r="E216" s="118"/>
      <c r="F216" s="271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AK216" s="108"/>
    </row>
    <row r="217" spans="1:37" s="107" customFormat="1" x14ac:dyDescent="0.55000000000000004">
      <c r="A217" s="270"/>
      <c r="B217" s="118"/>
      <c r="C217" s="118"/>
      <c r="D217" s="118"/>
      <c r="E217" s="118"/>
      <c r="F217" s="271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AK217" s="108"/>
    </row>
    <row r="218" spans="1:37" s="107" customFormat="1" x14ac:dyDescent="0.55000000000000004">
      <c r="A218" s="270"/>
      <c r="B218" s="118"/>
      <c r="C218" s="118"/>
      <c r="D218" s="118"/>
      <c r="E218" s="118"/>
      <c r="F218" s="271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AK218" s="108"/>
    </row>
    <row r="219" spans="1:37" s="107" customFormat="1" x14ac:dyDescent="0.55000000000000004">
      <c r="A219" s="270"/>
      <c r="B219" s="118"/>
      <c r="C219" s="118"/>
      <c r="D219" s="118"/>
      <c r="E219" s="118"/>
      <c r="F219" s="271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AK219" s="108"/>
    </row>
    <row r="220" spans="1:37" s="107" customFormat="1" x14ac:dyDescent="0.55000000000000004">
      <c r="A220" s="270"/>
      <c r="B220" s="118"/>
      <c r="C220" s="118"/>
      <c r="D220" s="118"/>
      <c r="E220" s="118"/>
      <c r="F220" s="271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AK220" s="108"/>
    </row>
    <row r="221" spans="1:37" s="107" customFormat="1" x14ac:dyDescent="0.55000000000000004">
      <c r="A221" s="270"/>
      <c r="B221" s="118"/>
      <c r="C221" s="118"/>
      <c r="D221" s="118"/>
      <c r="E221" s="118"/>
      <c r="F221" s="271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AK221" s="108"/>
    </row>
    <row r="222" spans="1:37" s="107" customFormat="1" x14ac:dyDescent="0.55000000000000004">
      <c r="A222" s="270"/>
      <c r="B222" s="118"/>
      <c r="C222" s="118"/>
      <c r="D222" s="118"/>
      <c r="E222" s="118"/>
      <c r="F222" s="271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AK222" s="108"/>
    </row>
    <row r="223" spans="1:37" s="107" customFormat="1" x14ac:dyDescent="0.55000000000000004">
      <c r="A223" s="270"/>
      <c r="B223" s="118"/>
      <c r="C223" s="118"/>
      <c r="D223" s="118"/>
      <c r="E223" s="118"/>
      <c r="F223" s="271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AK223" s="108"/>
    </row>
    <row r="224" spans="1:37" s="107" customFormat="1" x14ac:dyDescent="0.55000000000000004">
      <c r="A224" s="270"/>
      <c r="B224" s="118"/>
      <c r="C224" s="118"/>
      <c r="D224" s="118"/>
      <c r="E224" s="118"/>
      <c r="F224" s="271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AK224" s="108"/>
    </row>
    <row r="225" spans="1:37" s="107" customFormat="1" x14ac:dyDescent="0.55000000000000004">
      <c r="A225" s="270"/>
      <c r="B225" s="118"/>
      <c r="C225" s="118"/>
      <c r="D225" s="118"/>
      <c r="E225" s="118"/>
      <c r="F225" s="271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AK225" s="108"/>
    </row>
    <row r="226" spans="1:37" s="107" customFormat="1" x14ac:dyDescent="0.55000000000000004">
      <c r="A226" s="270"/>
      <c r="B226" s="118"/>
      <c r="C226" s="118"/>
      <c r="D226" s="118"/>
      <c r="E226" s="118"/>
      <c r="F226" s="271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AK226" s="108"/>
    </row>
    <row r="227" spans="1:37" s="107" customFormat="1" x14ac:dyDescent="0.55000000000000004">
      <c r="A227" s="270"/>
      <c r="B227" s="118"/>
      <c r="C227" s="118"/>
      <c r="D227" s="118"/>
      <c r="E227" s="118"/>
      <c r="F227" s="271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AK227" s="108"/>
    </row>
    <row r="228" spans="1:37" s="107" customFormat="1" x14ac:dyDescent="0.55000000000000004">
      <c r="A228" s="270"/>
      <c r="B228" s="118"/>
      <c r="C228" s="118"/>
      <c r="D228" s="118"/>
      <c r="E228" s="118"/>
      <c r="F228" s="271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AK228" s="108"/>
    </row>
    <row r="229" spans="1:37" s="107" customFormat="1" x14ac:dyDescent="0.55000000000000004">
      <c r="A229" s="270"/>
      <c r="B229" s="118"/>
      <c r="C229" s="118"/>
      <c r="D229" s="118"/>
      <c r="E229" s="118"/>
      <c r="F229" s="271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AK229" s="108"/>
    </row>
    <row r="230" spans="1:37" s="107" customFormat="1" x14ac:dyDescent="0.55000000000000004">
      <c r="A230" s="270"/>
      <c r="B230" s="118"/>
      <c r="C230" s="118"/>
      <c r="D230" s="118"/>
      <c r="E230" s="118"/>
      <c r="F230" s="271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AK230" s="108"/>
    </row>
    <row r="231" spans="1:37" s="107" customFormat="1" x14ac:dyDescent="0.55000000000000004">
      <c r="A231" s="270"/>
      <c r="B231" s="118"/>
      <c r="C231" s="118"/>
      <c r="D231" s="118"/>
      <c r="E231" s="118"/>
      <c r="F231" s="271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AK231" s="108"/>
    </row>
    <row r="232" spans="1:37" s="107" customFormat="1" x14ac:dyDescent="0.55000000000000004">
      <c r="A232" s="270"/>
      <c r="B232" s="118"/>
      <c r="C232" s="118"/>
      <c r="D232" s="118"/>
      <c r="E232" s="118"/>
      <c r="F232" s="271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AK232" s="108"/>
    </row>
    <row r="233" spans="1:37" s="107" customFormat="1" x14ac:dyDescent="0.55000000000000004">
      <c r="A233" s="270"/>
      <c r="B233" s="118"/>
      <c r="C233" s="118"/>
      <c r="D233" s="118"/>
      <c r="E233" s="118"/>
      <c r="F233" s="271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AK233" s="108"/>
    </row>
    <row r="234" spans="1:37" s="107" customFormat="1" x14ac:dyDescent="0.55000000000000004">
      <c r="A234" s="270"/>
      <c r="B234" s="118"/>
      <c r="C234" s="118"/>
      <c r="D234" s="118"/>
      <c r="E234" s="118"/>
      <c r="F234" s="271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AK234" s="108"/>
    </row>
    <row r="235" spans="1:37" s="107" customFormat="1" x14ac:dyDescent="0.55000000000000004">
      <c r="A235" s="270"/>
      <c r="B235" s="118"/>
      <c r="C235" s="118"/>
      <c r="D235" s="118"/>
      <c r="E235" s="118"/>
      <c r="F235" s="271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AK235" s="108"/>
    </row>
    <row r="236" spans="1:37" s="107" customFormat="1" x14ac:dyDescent="0.55000000000000004">
      <c r="A236" s="270"/>
      <c r="B236" s="118"/>
      <c r="C236" s="118"/>
      <c r="D236" s="118"/>
      <c r="E236" s="118"/>
      <c r="F236" s="271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AK236" s="108"/>
    </row>
    <row r="237" spans="1:37" s="107" customFormat="1" x14ac:dyDescent="0.55000000000000004">
      <c r="A237" s="270"/>
      <c r="B237" s="118"/>
      <c r="C237" s="118"/>
      <c r="D237" s="118"/>
      <c r="E237" s="118"/>
      <c r="F237" s="271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AK237" s="108"/>
    </row>
    <row r="238" spans="1:37" s="107" customFormat="1" x14ac:dyDescent="0.55000000000000004">
      <c r="A238" s="270"/>
      <c r="B238" s="118"/>
      <c r="C238" s="118"/>
      <c r="D238" s="118"/>
      <c r="E238" s="118"/>
      <c r="F238" s="271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AK238" s="108"/>
    </row>
    <row r="239" spans="1:37" s="107" customFormat="1" x14ac:dyDescent="0.55000000000000004">
      <c r="A239" s="270"/>
      <c r="B239" s="118"/>
      <c r="C239" s="118"/>
      <c r="D239" s="118"/>
      <c r="E239" s="118"/>
      <c r="F239" s="271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AK239" s="108"/>
    </row>
    <row r="240" spans="1:37" s="107" customFormat="1" x14ac:dyDescent="0.55000000000000004">
      <c r="A240" s="270"/>
      <c r="B240" s="118"/>
      <c r="C240" s="118"/>
      <c r="D240" s="118"/>
      <c r="E240" s="118"/>
      <c r="F240" s="271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AK240" s="108"/>
    </row>
    <row r="241" spans="1:37" s="107" customFormat="1" x14ac:dyDescent="0.55000000000000004">
      <c r="A241" s="270"/>
      <c r="B241" s="118"/>
      <c r="C241" s="118"/>
      <c r="D241" s="118"/>
      <c r="E241" s="118"/>
      <c r="F241" s="271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AK241" s="108"/>
    </row>
    <row r="242" spans="1:37" s="107" customFormat="1" x14ac:dyDescent="0.55000000000000004">
      <c r="A242" s="270"/>
      <c r="B242" s="118"/>
      <c r="C242" s="118"/>
      <c r="D242" s="118"/>
      <c r="E242" s="118"/>
      <c r="F242" s="271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AK242" s="108"/>
    </row>
    <row r="243" spans="1:37" s="107" customFormat="1" x14ac:dyDescent="0.55000000000000004">
      <c r="A243" s="270"/>
      <c r="B243" s="118"/>
      <c r="C243" s="118"/>
      <c r="D243" s="118"/>
      <c r="E243" s="118"/>
      <c r="F243" s="271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AK243" s="108"/>
    </row>
    <row r="244" spans="1:37" s="107" customFormat="1" x14ac:dyDescent="0.55000000000000004">
      <c r="A244" s="270"/>
      <c r="B244" s="118"/>
      <c r="C244" s="118"/>
      <c r="D244" s="118"/>
      <c r="E244" s="118"/>
      <c r="F244" s="271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AK244" s="108"/>
    </row>
    <row r="245" spans="1:37" s="107" customFormat="1" x14ac:dyDescent="0.55000000000000004">
      <c r="A245" s="270"/>
      <c r="B245" s="118"/>
      <c r="C245" s="118"/>
      <c r="D245" s="118"/>
      <c r="E245" s="118"/>
      <c r="F245" s="271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AK245" s="108"/>
    </row>
    <row r="246" spans="1:37" s="107" customFormat="1" x14ac:dyDescent="0.55000000000000004">
      <c r="A246" s="270"/>
      <c r="B246" s="118"/>
      <c r="C246" s="118"/>
      <c r="D246" s="118"/>
      <c r="E246" s="118"/>
      <c r="F246" s="271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AK246" s="108"/>
    </row>
    <row r="247" spans="1:37" s="107" customFormat="1" x14ac:dyDescent="0.55000000000000004">
      <c r="A247" s="270"/>
      <c r="B247" s="118"/>
      <c r="C247" s="118"/>
      <c r="D247" s="118"/>
      <c r="E247" s="118"/>
      <c r="F247" s="271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AK247" s="108"/>
    </row>
    <row r="248" spans="1:37" s="107" customFormat="1" x14ac:dyDescent="0.55000000000000004">
      <c r="A248" s="270"/>
      <c r="B248" s="118"/>
      <c r="C248" s="118"/>
      <c r="D248" s="118"/>
      <c r="E248" s="118"/>
      <c r="F248" s="271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AK248" s="108"/>
    </row>
    <row r="249" spans="1:37" s="107" customFormat="1" x14ac:dyDescent="0.55000000000000004">
      <c r="A249" s="270"/>
      <c r="B249" s="118"/>
      <c r="C249" s="118"/>
      <c r="D249" s="118"/>
      <c r="E249" s="118"/>
      <c r="F249" s="271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AK249" s="108"/>
    </row>
    <row r="250" spans="1:37" s="107" customFormat="1" x14ac:dyDescent="0.55000000000000004">
      <c r="A250" s="270"/>
      <c r="B250" s="118"/>
      <c r="C250" s="118"/>
      <c r="D250" s="118"/>
      <c r="E250" s="118"/>
      <c r="F250" s="271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AK250" s="108"/>
    </row>
    <row r="251" spans="1:37" s="107" customFormat="1" x14ac:dyDescent="0.55000000000000004">
      <c r="A251" s="270"/>
      <c r="B251" s="118"/>
      <c r="C251" s="118"/>
      <c r="D251" s="118"/>
      <c r="E251" s="118"/>
      <c r="F251" s="271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AK251" s="108"/>
    </row>
    <row r="252" spans="1:37" s="107" customFormat="1" x14ac:dyDescent="0.55000000000000004">
      <c r="A252" s="270"/>
      <c r="B252" s="118"/>
      <c r="C252" s="118"/>
      <c r="D252" s="118"/>
      <c r="E252" s="118"/>
      <c r="F252" s="271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AK252" s="108"/>
    </row>
    <row r="253" spans="1:37" s="107" customFormat="1" x14ac:dyDescent="0.55000000000000004">
      <c r="A253" s="270"/>
      <c r="B253" s="118"/>
      <c r="C253" s="118"/>
      <c r="D253" s="118"/>
      <c r="E253" s="118"/>
      <c r="F253" s="271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AK253" s="108"/>
    </row>
    <row r="254" spans="1:37" s="107" customFormat="1" x14ac:dyDescent="0.55000000000000004">
      <c r="A254" s="270"/>
      <c r="B254" s="118"/>
      <c r="C254" s="118"/>
      <c r="D254" s="118"/>
      <c r="E254" s="118"/>
      <c r="F254" s="271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AK254" s="108"/>
    </row>
    <row r="255" spans="1:37" s="107" customFormat="1" x14ac:dyDescent="0.55000000000000004">
      <c r="A255" s="270"/>
      <c r="B255" s="118"/>
      <c r="C255" s="118"/>
      <c r="D255" s="118"/>
      <c r="E255" s="118"/>
      <c r="F255" s="271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AK255" s="108"/>
    </row>
    <row r="256" spans="1:37" s="107" customFormat="1" x14ac:dyDescent="0.55000000000000004">
      <c r="A256" s="270"/>
      <c r="B256" s="118"/>
      <c r="C256" s="118"/>
      <c r="D256" s="118"/>
      <c r="E256" s="118"/>
      <c r="F256" s="271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AK256" s="108"/>
    </row>
    <row r="257" spans="1:37" s="107" customFormat="1" x14ac:dyDescent="0.55000000000000004">
      <c r="A257" s="270"/>
      <c r="B257" s="118"/>
      <c r="C257" s="118"/>
      <c r="D257" s="118"/>
      <c r="E257" s="118"/>
      <c r="F257" s="271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AK257" s="108"/>
    </row>
    <row r="258" spans="1:37" s="107" customFormat="1" x14ac:dyDescent="0.55000000000000004">
      <c r="A258" s="270"/>
      <c r="B258" s="118"/>
      <c r="C258" s="118"/>
      <c r="D258" s="118"/>
      <c r="E258" s="118"/>
      <c r="F258" s="271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AK258" s="108"/>
    </row>
    <row r="259" spans="1:37" s="107" customFormat="1" x14ac:dyDescent="0.55000000000000004">
      <c r="A259" s="270"/>
      <c r="B259" s="118"/>
      <c r="C259" s="118"/>
      <c r="D259" s="118"/>
      <c r="E259" s="118"/>
      <c r="F259" s="271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AK259" s="108"/>
    </row>
    <row r="260" spans="1:37" s="107" customFormat="1" x14ac:dyDescent="0.55000000000000004">
      <c r="A260" s="270"/>
      <c r="B260" s="118"/>
      <c r="C260" s="118"/>
      <c r="D260" s="118"/>
      <c r="E260" s="118"/>
      <c r="F260" s="271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AK260" s="108"/>
    </row>
    <row r="261" spans="1:37" s="107" customFormat="1" x14ac:dyDescent="0.55000000000000004">
      <c r="A261" s="270"/>
      <c r="B261" s="118"/>
      <c r="C261" s="118"/>
      <c r="D261" s="118"/>
      <c r="E261" s="118"/>
      <c r="F261" s="271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AK261" s="108"/>
    </row>
    <row r="262" spans="1:37" s="107" customFormat="1" x14ac:dyDescent="0.55000000000000004">
      <c r="A262" s="270"/>
      <c r="B262" s="118"/>
      <c r="C262" s="118"/>
      <c r="D262" s="118"/>
      <c r="E262" s="118"/>
      <c r="F262" s="271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AK262" s="108"/>
    </row>
    <row r="263" spans="1:37" s="107" customFormat="1" x14ac:dyDescent="0.55000000000000004">
      <c r="A263" s="270"/>
      <c r="B263" s="118"/>
      <c r="C263" s="118"/>
      <c r="D263" s="118"/>
      <c r="E263" s="118"/>
      <c r="F263" s="271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AK263" s="108"/>
    </row>
    <row r="264" spans="1:37" s="107" customFormat="1" x14ac:dyDescent="0.55000000000000004">
      <c r="A264" s="270"/>
      <c r="B264" s="118"/>
      <c r="C264" s="118"/>
      <c r="D264" s="118"/>
      <c r="E264" s="118"/>
      <c r="F264" s="271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AK264" s="108"/>
    </row>
    <row r="265" spans="1:37" s="107" customFormat="1" x14ac:dyDescent="0.55000000000000004">
      <c r="A265" s="270"/>
      <c r="B265" s="118"/>
      <c r="C265" s="118"/>
      <c r="D265" s="118"/>
      <c r="E265" s="118"/>
      <c r="F265" s="271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AK265" s="108"/>
    </row>
    <row r="266" spans="1:37" s="107" customFormat="1" x14ac:dyDescent="0.55000000000000004">
      <c r="A266" s="270"/>
      <c r="B266" s="118"/>
      <c r="C266" s="118"/>
      <c r="D266" s="118"/>
      <c r="E266" s="118"/>
      <c r="F266" s="271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AK266" s="108"/>
    </row>
    <row r="267" spans="1:37" s="107" customFormat="1" x14ac:dyDescent="0.55000000000000004">
      <c r="A267" s="270"/>
      <c r="B267" s="118"/>
      <c r="C267" s="118"/>
      <c r="D267" s="118"/>
      <c r="E267" s="118"/>
      <c r="F267" s="271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AK267" s="108"/>
    </row>
    <row r="268" spans="1:37" s="107" customFormat="1" x14ac:dyDescent="0.55000000000000004">
      <c r="A268" s="270"/>
      <c r="B268" s="118"/>
      <c r="C268" s="118"/>
      <c r="D268" s="118"/>
      <c r="E268" s="118"/>
      <c r="F268" s="271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AK268" s="108"/>
    </row>
    <row r="269" spans="1:37" s="107" customFormat="1" x14ac:dyDescent="0.55000000000000004">
      <c r="A269" s="270"/>
      <c r="B269" s="118"/>
      <c r="C269" s="118"/>
      <c r="D269" s="118"/>
      <c r="E269" s="118"/>
      <c r="F269" s="271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AK269" s="108"/>
    </row>
    <row r="270" spans="1:37" s="107" customFormat="1" x14ac:dyDescent="0.55000000000000004">
      <c r="A270" s="270"/>
      <c r="B270" s="118"/>
      <c r="C270" s="118"/>
      <c r="D270" s="118"/>
      <c r="E270" s="118"/>
      <c r="F270" s="271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AK270" s="108"/>
    </row>
    <row r="271" spans="1:37" s="107" customFormat="1" x14ac:dyDescent="0.55000000000000004">
      <c r="A271" s="270"/>
      <c r="B271" s="118"/>
      <c r="C271" s="118"/>
      <c r="D271" s="118"/>
      <c r="E271" s="118"/>
      <c r="F271" s="271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AK271" s="108"/>
    </row>
    <row r="272" spans="1:37" s="107" customFormat="1" x14ac:dyDescent="0.55000000000000004">
      <c r="A272" s="270"/>
      <c r="B272" s="118"/>
      <c r="C272" s="118"/>
      <c r="D272" s="118"/>
      <c r="E272" s="118"/>
      <c r="F272" s="271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AK272" s="108"/>
    </row>
    <row r="273" spans="1:37" s="107" customFormat="1" x14ac:dyDescent="0.55000000000000004">
      <c r="A273" s="270"/>
      <c r="B273" s="118"/>
      <c r="C273" s="118"/>
      <c r="D273" s="118"/>
      <c r="E273" s="118"/>
      <c r="F273" s="271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AK273" s="108"/>
    </row>
    <row r="274" spans="1:37" s="107" customFormat="1" x14ac:dyDescent="0.55000000000000004">
      <c r="A274" s="270"/>
      <c r="B274" s="118"/>
      <c r="C274" s="118"/>
      <c r="D274" s="118"/>
      <c r="E274" s="118"/>
      <c r="F274" s="271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AK274" s="108"/>
    </row>
    <row r="275" spans="1:37" s="107" customFormat="1" x14ac:dyDescent="0.55000000000000004">
      <c r="A275" s="270"/>
      <c r="B275" s="118"/>
      <c r="C275" s="118"/>
      <c r="D275" s="118"/>
      <c r="E275" s="118"/>
      <c r="F275" s="271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AK275" s="108"/>
    </row>
    <row r="276" spans="1:37" s="107" customFormat="1" x14ac:dyDescent="0.55000000000000004">
      <c r="A276" s="270"/>
      <c r="B276" s="118"/>
      <c r="C276" s="118"/>
      <c r="D276" s="118"/>
      <c r="E276" s="118"/>
      <c r="F276" s="271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AK276" s="108"/>
    </row>
    <row r="277" spans="1:37" s="107" customFormat="1" x14ac:dyDescent="0.55000000000000004">
      <c r="A277" s="270"/>
      <c r="B277" s="118"/>
      <c r="C277" s="118"/>
      <c r="D277" s="118"/>
      <c r="E277" s="118"/>
      <c r="F277" s="271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AK277" s="108"/>
    </row>
    <row r="278" spans="1:37" s="107" customFormat="1" x14ac:dyDescent="0.55000000000000004">
      <c r="A278" s="270"/>
      <c r="B278" s="118"/>
      <c r="C278" s="118"/>
      <c r="D278" s="118"/>
      <c r="E278" s="118"/>
      <c r="F278" s="271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AK278" s="108"/>
    </row>
    <row r="279" spans="1:37" s="107" customFormat="1" x14ac:dyDescent="0.55000000000000004">
      <c r="A279" s="270"/>
      <c r="B279" s="118"/>
      <c r="C279" s="118"/>
      <c r="D279" s="118"/>
      <c r="E279" s="118"/>
      <c r="F279" s="271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AK279" s="108"/>
    </row>
    <row r="280" spans="1:37" s="107" customFormat="1" x14ac:dyDescent="0.55000000000000004">
      <c r="A280" s="270"/>
      <c r="B280" s="118"/>
      <c r="C280" s="118"/>
      <c r="D280" s="118"/>
      <c r="E280" s="118"/>
      <c r="F280" s="271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AK280" s="108"/>
    </row>
    <row r="281" spans="1:37" s="107" customFormat="1" x14ac:dyDescent="0.55000000000000004">
      <c r="A281" s="270"/>
      <c r="B281" s="118"/>
      <c r="C281" s="118"/>
      <c r="D281" s="118"/>
      <c r="E281" s="118"/>
      <c r="F281" s="271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AK281" s="108"/>
    </row>
    <row r="282" spans="1:37" s="107" customFormat="1" x14ac:dyDescent="0.55000000000000004">
      <c r="A282" s="270"/>
      <c r="B282" s="118"/>
      <c r="C282" s="118"/>
      <c r="D282" s="118"/>
      <c r="E282" s="118"/>
      <c r="F282" s="271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AK282" s="108"/>
    </row>
    <row r="283" spans="1:37" s="107" customFormat="1" x14ac:dyDescent="0.55000000000000004">
      <c r="A283" s="270"/>
      <c r="B283" s="118"/>
      <c r="C283" s="118"/>
      <c r="D283" s="118"/>
      <c r="E283" s="118"/>
      <c r="F283" s="271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AK283" s="108"/>
    </row>
    <row r="284" spans="1:37" s="107" customFormat="1" x14ac:dyDescent="0.55000000000000004">
      <c r="A284" s="270"/>
      <c r="B284" s="118"/>
      <c r="C284" s="118"/>
      <c r="D284" s="118"/>
      <c r="E284" s="118"/>
      <c r="F284" s="271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AK284" s="108"/>
    </row>
    <row r="285" spans="1:37" s="107" customFormat="1" x14ac:dyDescent="0.55000000000000004">
      <c r="A285" s="270"/>
      <c r="B285" s="118"/>
      <c r="C285" s="118"/>
      <c r="D285" s="118"/>
      <c r="E285" s="118"/>
      <c r="F285" s="271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AK285" s="108"/>
    </row>
    <row r="286" spans="1:37" s="107" customFormat="1" x14ac:dyDescent="0.55000000000000004">
      <c r="A286" s="270"/>
      <c r="B286" s="118"/>
      <c r="C286" s="118"/>
      <c r="D286" s="118"/>
      <c r="E286" s="118"/>
      <c r="F286" s="271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AK286" s="108"/>
    </row>
    <row r="287" spans="1:37" s="107" customFormat="1" x14ac:dyDescent="0.55000000000000004">
      <c r="A287" s="270"/>
      <c r="B287" s="118"/>
      <c r="C287" s="118"/>
      <c r="D287" s="118"/>
      <c r="E287" s="118"/>
      <c r="F287" s="271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AK287" s="108"/>
    </row>
    <row r="288" spans="1:37" s="107" customFormat="1" x14ac:dyDescent="0.55000000000000004">
      <c r="A288" s="270"/>
      <c r="B288" s="118"/>
      <c r="C288" s="118"/>
      <c r="D288" s="118"/>
      <c r="E288" s="118"/>
      <c r="F288" s="271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AK288" s="108"/>
    </row>
    <row r="289" spans="1:37" s="107" customFormat="1" x14ac:dyDescent="0.55000000000000004">
      <c r="A289" s="270"/>
      <c r="B289" s="118"/>
      <c r="C289" s="118"/>
      <c r="D289" s="118"/>
      <c r="E289" s="118"/>
      <c r="F289" s="271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AK289" s="108"/>
    </row>
    <row r="290" spans="1:37" s="107" customFormat="1" x14ac:dyDescent="0.55000000000000004">
      <c r="A290" s="270"/>
      <c r="B290" s="118"/>
      <c r="C290" s="118"/>
      <c r="D290" s="118"/>
      <c r="E290" s="118"/>
      <c r="F290" s="271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AK290" s="108"/>
    </row>
    <row r="291" spans="1:37" s="107" customFormat="1" x14ac:dyDescent="0.55000000000000004">
      <c r="A291" s="270"/>
      <c r="B291" s="118"/>
      <c r="C291" s="118"/>
      <c r="D291" s="118"/>
      <c r="E291" s="118"/>
      <c r="F291" s="271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AK291" s="108"/>
    </row>
    <row r="292" spans="1:37" s="107" customFormat="1" x14ac:dyDescent="0.55000000000000004">
      <c r="A292" s="270"/>
      <c r="B292" s="118"/>
      <c r="C292" s="118"/>
      <c r="D292" s="118"/>
      <c r="E292" s="118"/>
      <c r="F292" s="271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AK292" s="108"/>
    </row>
    <row r="293" spans="1:37" s="107" customFormat="1" x14ac:dyDescent="0.55000000000000004">
      <c r="A293" s="270"/>
      <c r="B293" s="118"/>
      <c r="C293" s="118"/>
      <c r="D293" s="118"/>
      <c r="E293" s="118"/>
      <c r="F293" s="271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AK293" s="108"/>
    </row>
    <row r="294" spans="1:37" s="107" customFormat="1" x14ac:dyDescent="0.55000000000000004">
      <c r="A294" s="270"/>
      <c r="B294" s="118"/>
      <c r="C294" s="118"/>
      <c r="D294" s="118"/>
      <c r="E294" s="118"/>
      <c r="F294" s="271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AK294" s="108"/>
    </row>
    <row r="295" spans="1:37" s="107" customFormat="1" x14ac:dyDescent="0.55000000000000004">
      <c r="A295" s="270"/>
      <c r="B295" s="118"/>
      <c r="C295" s="118"/>
      <c r="D295" s="118"/>
      <c r="E295" s="118"/>
      <c r="F295" s="271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AK295" s="108"/>
    </row>
    <row r="296" spans="1:37" s="107" customFormat="1" x14ac:dyDescent="0.55000000000000004">
      <c r="A296" s="270"/>
      <c r="B296" s="118"/>
      <c r="C296" s="118"/>
      <c r="D296" s="118"/>
      <c r="E296" s="118"/>
      <c r="F296" s="271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AK296" s="108"/>
    </row>
    <row r="297" spans="1:37" s="107" customFormat="1" x14ac:dyDescent="0.55000000000000004">
      <c r="A297" s="270"/>
      <c r="B297" s="118"/>
      <c r="C297" s="118"/>
      <c r="D297" s="118"/>
      <c r="E297" s="118"/>
      <c r="F297" s="271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AK297" s="108"/>
    </row>
    <row r="298" spans="1:37" s="107" customFormat="1" x14ac:dyDescent="0.55000000000000004">
      <c r="A298" s="270"/>
      <c r="B298" s="118"/>
      <c r="C298" s="118"/>
      <c r="D298" s="118"/>
      <c r="E298" s="118"/>
      <c r="F298" s="271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AK298" s="108"/>
    </row>
    <row r="299" spans="1:37" s="107" customFormat="1" x14ac:dyDescent="0.55000000000000004">
      <c r="A299" s="270"/>
      <c r="B299" s="118"/>
      <c r="C299" s="118"/>
      <c r="D299" s="118"/>
      <c r="E299" s="118"/>
      <c r="F299" s="271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AK299" s="108"/>
    </row>
    <row r="300" spans="1:37" s="107" customFormat="1" x14ac:dyDescent="0.55000000000000004">
      <c r="A300" s="270"/>
      <c r="B300" s="118"/>
      <c r="C300" s="118"/>
      <c r="D300" s="118"/>
      <c r="E300" s="118"/>
      <c r="F300" s="271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AK300" s="108"/>
    </row>
    <row r="301" spans="1:37" s="107" customFormat="1" x14ac:dyDescent="0.55000000000000004">
      <c r="A301" s="270"/>
      <c r="B301" s="118"/>
      <c r="C301" s="118"/>
      <c r="D301" s="118"/>
      <c r="E301" s="118"/>
      <c r="F301" s="271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AK301" s="108"/>
    </row>
    <row r="302" spans="1:37" s="107" customFormat="1" x14ac:dyDescent="0.55000000000000004">
      <c r="A302" s="270"/>
      <c r="B302" s="118"/>
      <c r="C302" s="118"/>
      <c r="D302" s="118"/>
      <c r="E302" s="118"/>
      <c r="F302" s="271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AK302" s="108"/>
    </row>
    <row r="303" spans="1:37" s="107" customFormat="1" x14ac:dyDescent="0.55000000000000004">
      <c r="A303" s="270"/>
      <c r="B303" s="118"/>
      <c r="C303" s="118"/>
      <c r="D303" s="118"/>
      <c r="E303" s="118"/>
      <c r="F303" s="271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AK303" s="108"/>
    </row>
    <row r="304" spans="1:37" s="107" customFormat="1" x14ac:dyDescent="0.55000000000000004">
      <c r="A304" s="270"/>
      <c r="B304" s="118"/>
      <c r="C304" s="118"/>
      <c r="D304" s="118"/>
      <c r="E304" s="118"/>
      <c r="F304" s="271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AK304" s="108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M6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7.75" defaultRowHeight="24" x14ac:dyDescent="0.55000000000000004"/>
  <cols>
    <col min="1" max="1" width="9.25" style="335" customWidth="1"/>
    <col min="2" max="3" width="7.5" style="336" customWidth="1"/>
    <col min="4" max="4" width="9.25" style="336" customWidth="1"/>
    <col min="5" max="5" width="7.5" style="336" customWidth="1"/>
    <col min="6" max="6" width="11" style="337" customWidth="1"/>
    <col min="7" max="7" width="15.75" style="336" bestFit="1" customWidth="1"/>
    <col min="8" max="21" width="6.625" style="336" bestFit="1" customWidth="1"/>
    <col min="22" max="22" width="6.625" style="336" customWidth="1"/>
    <col min="23" max="23" width="4.5" style="336" bestFit="1" customWidth="1"/>
    <col min="24" max="24" width="7.625" style="338" bestFit="1" customWidth="1"/>
    <col min="25" max="25" width="6.625" style="338" bestFit="1" customWidth="1"/>
    <col min="26" max="27" width="4.5" style="277" bestFit="1" customWidth="1"/>
    <col min="28" max="28" width="10.25" style="277" bestFit="1" customWidth="1"/>
    <col min="29" max="29" width="4.5" style="277" bestFit="1" customWidth="1"/>
    <col min="30" max="30" width="4.25" style="277" bestFit="1" customWidth="1"/>
    <col min="31" max="31" width="4.5" style="277" bestFit="1" customWidth="1"/>
    <col min="32" max="33" width="7.75" style="277" bestFit="1" customWidth="1"/>
    <col min="34" max="35" width="4.5" style="277" bestFit="1" customWidth="1"/>
    <col min="36" max="36" width="8.125" style="277" bestFit="1" customWidth="1"/>
    <col min="37" max="37" width="12.5" style="278" customWidth="1"/>
    <col min="38" max="90" width="7.75" style="277"/>
    <col min="91" max="16384" width="7.75" style="338"/>
  </cols>
  <sheetData>
    <row r="1" spans="1:37" ht="30.75" x14ac:dyDescent="0.5">
      <c r="A1" s="101"/>
      <c r="B1" s="102" t="s">
        <v>103</v>
      </c>
      <c r="C1" s="103"/>
      <c r="D1" s="103"/>
      <c r="E1" s="104" t="s">
        <v>228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76" t="s">
        <v>2</v>
      </c>
      <c r="Y1" s="276"/>
      <c r="Z1" s="276"/>
      <c r="AA1" s="276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277" customFormat="1" ht="27.75" x14ac:dyDescent="0.55000000000000004">
      <c r="A3" s="109"/>
      <c r="B3" s="279"/>
      <c r="C3" s="279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280"/>
      <c r="N3" s="281"/>
      <c r="O3" s="281"/>
      <c r="P3" s="281"/>
      <c r="Q3" s="281"/>
      <c r="R3" s="281"/>
      <c r="S3" s="281"/>
      <c r="T3" s="281"/>
      <c r="U3" s="281"/>
      <c r="V3" s="281"/>
      <c r="W3" s="281"/>
      <c r="AK3" s="278"/>
    </row>
    <row r="4" spans="1:37" s="281" customFormat="1" x14ac:dyDescent="0.55000000000000004">
      <c r="A4" s="282" t="s">
        <v>0</v>
      </c>
      <c r="B4" s="283"/>
      <c r="C4" s="283"/>
      <c r="D4" s="283"/>
      <c r="E4" s="283"/>
      <c r="F4" s="284" t="s">
        <v>12</v>
      </c>
      <c r="G4" s="284"/>
      <c r="H4" s="284" t="s">
        <v>11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 t="s">
        <v>96</v>
      </c>
    </row>
    <row r="5" spans="1:37" s="281" customFormat="1" ht="124.9" customHeight="1" x14ac:dyDescent="0.55000000000000004">
      <c r="A5" s="285"/>
      <c r="B5" s="286"/>
      <c r="C5" s="286"/>
      <c r="D5" s="286"/>
      <c r="E5" s="286"/>
      <c r="F5" s="287" t="s">
        <v>96</v>
      </c>
      <c r="G5" s="287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128</v>
      </c>
      <c r="AH5" s="126" t="s">
        <v>129</v>
      </c>
      <c r="AI5" s="126" t="s">
        <v>130</v>
      </c>
      <c r="AJ5" s="126" t="s">
        <v>62</v>
      </c>
      <c r="AK5" s="284"/>
    </row>
    <row r="6" spans="1:37" s="281" customFormat="1" x14ac:dyDescent="0.55000000000000004">
      <c r="A6" s="288" t="s">
        <v>229</v>
      </c>
      <c r="B6" s="289"/>
      <c r="C6" s="289"/>
      <c r="D6" s="289"/>
      <c r="E6" s="289"/>
      <c r="F6" s="290" t="s">
        <v>132</v>
      </c>
      <c r="G6" s="290" t="s">
        <v>133</v>
      </c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292"/>
      <c r="V6" s="292"/>
      <c r="W6" s="292"/>
      <c r="X6" s="292"/>
      <c r="Y6" s="293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</row>
    <row r="7" spans="1:37" s="277" customFormat="1" ht="21" customHeight="1" x14ac:dyDescent="0.5">
      <c r="A7" s="295" t="s">
        <v>168</v>
      </c>
      <c r="B7" s="295"/>
      <c r="C7" s="295"/>
      <c r="D7" s="295"/>
      <c r="E7" s="295"/>
      <c r="F7" s="158" t="s">
        <v>169</v>
      </c>
      <c r="G7" s="296" t="s">
        <v>12</v>
      </c>
      <c r="H7" s="297">
        <f>'รายละเอียด 3.1.1'!H54</f>
        <v>12</v>
      </c>
      <c r="I7" s="297">
        <f>'รายละเอียด 3.1.1'!I54</f>
        <v>30</v>
      </c>
      <c r="J7" s="297">
        <f>'รายละเอียด 3.1.1'!J54</f>
        <v>12</v>
      </c>
      <c r="K7" s="297">
        <f>'รายละเอียด 3.1.1'!K54</f>
        <v>10</v>
      </c>
      <c r="L7" s="297">
        <f>'รายละเอียด 3.1.1'!L54</f>
        <v>12</v>
      </c>
      <c r="M7" s="297">
        <f>'รายละเอียด 3.1.1'!M54</f>
        <v>5</v>
      </c>
      <c r="N7" s="297">
        <f>'รายละเอียด 3.1.1'!N54</f>
        <v>10</v>
      </c>
      <c r="O7" s="297">
        <f>'รายละเอียด 3.1.1'!O54</f>
        <v>12</v>
      </c>
      <c r="P7" s="297">
        <f>'รายละเอียด 3.1.1'!P54</f>
        <v>6</v>
      </c>
      <c r="Q7" s="297">
        <f>'รายละเอียด 3.1.1'!Q54</f>
        <v>10</v>
      </c>
      <c r="R7" s="297">
        <f>'รายละเอียด 3.1.1'!R54</f>
        <v>10</v>
      </c>
      <c r="S7" s="297">
        <f>'รายละเอียด 3.1.1'!S54</f>
        <v>5</v>
      </c>
      <c r="T7" s="297">
        <f>'รายละเอียด 3.1.1'!T54</f>
        <v>10</v>
      </c>
      <c r="U7" s="297">
        <f>'รายละเอียด 3.1.1'!U54</f>
        <v>10</v>
      </c>
      <c r="V7" s="297">
        <f>'รายละเอียด 3.1.1'!V54</f>
        <v>5</v>
      </c>
      <c r="W7" s="297">
        <f>'รายละเอียด 3.1.1'!W54</f>
        <v>1</v>
      </c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9">
        <f>'รายละเอียด 3.1.1'!AK54</f>
        <v>160</v>
      </c>
    </row>
    <row r="8" spans="1:37" s="277" customFormat="1" x14ac:dyDescent="0.5">
      <c r="A8" s="295"/>
      <c r="B8" s="295"/>
      <c r="C8" s="295"/>
      <c r="D8" s="295"/>
      <c r="E8" s="295"/>
      <c r="F8" s="158"/>
      <c r="G8" s="296" t="s">
        <v>141</v>
      </c>
      <c r="H8" s="297">
        <f>'รายละเอียด 3.1.1'!H55</f>
        <v>1</v>
      </c>
      <c r="I8" s="297">
        <f>'รายละเอียด 3.1.1'!I55</f>
        <v>33</v>
      </c>
      <c r="J8" s="297">
        <f>'รายละเอียด 3.1.1'!J55</f>
        <v>4</v>
      </c>
      <c r="K8" s="297">
        <f>'รายละเอียด 3.1.1'!K55</f>
        <v>4</v>
      </c>
      <c r="L8" s="297">
        <f>'รายละเอียด 3.1.1'!L55</f>
        <v>7</v>
      </c>
      <c r="M8" s="297">
        <f>'รายละเอียด 3.1.1'!M55</f>
        <v>10</v>
      </c>
      <c r="N8" s="297">
        <f>'รายละเอียด 3.1.1'!N55</f>
        <v>1</v>
      </c>
      <c r="O8" s="297">
        <f>'รายละเอียด 3.1.1'!O55</f>
        <v>14</v>
      </c>
      <c r="P8" s="297">
        <f>'รายละเอียด 3.1.1'!P55</f>
        <v>3</v>
      </c>
      <c r="Q8" s="297">
        <f>'รายละเอียด 3.1.1'!Q55</f>
        <v>17</v>
      </c>
      <c r="R8" s="297">
        <f>'รายละเอียด 3.1.1'!R55</f>
        <v>13</v>
      </c>
      <c r="S8" s="297">
        <f>'รายละเอียด 3.1.1'!S55</f>
        <v>0</v>
      </c>
      <c r="T8" s="297">
        <f>'รายละเอียด 3.1.1'!T55</f>
        <v>10</v>
      </c>
      <c r="U8" s="297">
        <f>'รายละเอียด 3.1.1'!U55</f>
        <v>8</v>
      </c>
      <c r="V8" s="297">
        <f>'รายละเอียด 3.1.1'!V55</f>
        <v>0</v>
      </c>
      <c r="W8" s="297">
        <f>'รายละเอียด 3.1.1'!W55</f>
        <v>0</v>
      </c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7">
        <f>'รายละเอียด 3.1.1'!AK55</f>
        <v>125</v>
      </c>
    </row>
    <row r="9" spans="1:37" s="277" customFormat="1" x14ac:dyDescent="0.4">
      <c r="A9" s="295"/>
      <c r="B9" s="295"/>
      <c r="C9" s="295"/>
      <c r="D9" s="295"/>
      <c r="E9" s="295"/>
      <c r="F9" s="158"/>
      <c r="G9" s="300" t="s">
        <v>138</v>
      </c>
      <c r="H9" s="301" t="str">
        <f t="shared" ref="H9:W9" si="0">IF(ISBLANK(H8),$G$6,IF(H8&gt;=H7,$F$6,$G$6))</f>
        <v>û</v>
      </c>
      <c r="I9" s="301" t="str">
        <f t="shared" si="0"/>
        <v>ü</v>
      </c>
      <c r="J9" s="301" t="str">
        <f t="shared" si="0"/>
        <v>û</v>
      </c>
      <c r="K9" s="301" t="str">
        <f t="shared" si="0"/>
        <v>û</v>
      </c>
      <c r="L9" s="301" t="str">
        <f t="shared" si="0"/>
        <v>û</v>
      </c>
      <c r="M9" s="301" t="str">
        <f t="shared" si="0"/>
        <v>ü</v>
      </c>
      <c r="N9" s="301" t="str">
        <f t="shared" si="0"/>
        <v>û</v>
      </c>
      <c r="O9" s="301" t="str">
        <f t="shared" si="0"/>
        <v>ü</v>
      </c>
      <c r="P9" s="301" t="str">
        <f t="shared" si="0"/>
        <v>û</v>
      </c>
      <c r="Q9" s="301" t="str">
        <f t="shared" si="0"/>
        <v>ü</v>
      </c>
      <c r="R9" s="301" t="str">
        <f t="shared" si="0"/>
        <v>ü</v>
      </c>
      <c r="S9" s="301" t="str">
        <f t="shared" si="0"/>
        <v>û</v>
      </c>
      <c r="T9" s="301" t="str">
        <f t="shared" si="0"/>
        <v>ü</v>
      </c>
      <c r="U9" s="301" t="str">
        <f t="shared" si="0"/>
        <v>û</v>
      </c>
      <c r="V9" s="301" t="str">
        <f t="shared" si="0"/>
        <v>û</v>
      </c>
      <c r="W9" s="301" t="str">
        <f t="shared" si="0"/>
        <v>û</v>
      </c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1" t="str">
        <f>IF(ISBLANK(AK8),$G$6,IF(AK8&gt;=AK7,$F$6,$G$6))</f>
        <v>û</v>
      </c>
    </row>
    <row r="10" spans="1:37" s="277" customFormat="1" ht="21" customHeight="1" x14ac:dyDescent="0.5">
      <c r="A10" s="157" t="s">
        <v>180</v>
      </c>
      <c r="B10" s="157"/>
      <c r="C10" s="157"/>
      <c r="D10" s="157"/>
      <c r="E10" s="157"/>
      <c r="F10" s="158" t="s">
        <v>181</v>
      </c>
      <c r="G10" s="296" t="s">
        <v>12</v>
      </c>
      <c r="H10" s="297">
        <f>'รายละเอียด 3.1.1'!H72</f>
        <v>5</v>
      </c>
      <c r="I10" s="297">
        <f>'รายละเอียด 3.1.1'!I72</f>
        <v>11</v>
      </c>
      <c r="J10" s="297">
        <f>'รายละเอียด 3.1.1'!J72</f>
        <v>6</v>
      </c>
      <c r="K10" s="297">
        <f>'รายละเอียด 3.1.1'!K72</f>
        <v>5</v>
      </c>
      <c r="L10" s="297">
        <f>'รายละเอียด 3.1.1'!L72</f>
        <v>6</v>
      </c>
      <c r="M10" s="297">
        <f>'รายละเอียด 3.1.1'!M72</f>
        <v>4</v>
      </c>
      <c r="N10" s="297">
        <f>'รายละเอียด 3.1.1'!N72</f>
        <v>4</v>
      </c>
      <c r="O10" s="297">
        <f>'รายละเอียด 3.1.1'!O72</f>
        <v>7</v>
      </c>
      <c r="P10" s="297">
        <f>'รายละเอียด 3.1.1'!P72</f>
        <v>5</v>
      </c>
      <c r="Q10" s="297">
        <f>'รายละเอียด 3.1.1'!Q72</f>
        <v>5</v>
      </c>
      <c r="R10" s="297">
        <f>'รายละเอียด 3.1.1'!R72</f>
        <v>6</v>
      </c>
      <c r="S10" s="297">
        <f>'รายละเอียด 3.1.1'!S72</f>
        <v>3</v>
      </c>
      <c r="T10" s="297">
        <f>'รายละเอียด 3.1.1'!T72</f>
        <v>5</v>
      </c>
      <c r="U10" s="297">
        <f>'รายละเอียด 3.1.1'!U72</f>
        <v>5</v>
      </c>
      <c r="V10" s="297">
        <f>'รายละเอียด 3.1.1'!V72</f>
        <v>3</v>
      </c>
      <c r="W10" s="297">
        <f>'รายละเอียด 3.1.1'!W72</f>
        <v>2</v>
      </c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7">
        <f>'รายละเอียด 3.1.1'!AK72</f>
        <v>82</v>
      </c>
    </row>
    <row r="11" spans="1:37" s="277" customFormat="1" x14ac:dyDescent="0.5">
      <c r="A11" s="157"/>
      <c r="B11" s="157"/>
      <c r="C11" s="157"/>
      <c r="D11" s="157"/>
      <c r="E11" s="157"/>
      <c r="F11" s="158"/>
      <c r="G11" s="296" t="s">
        <v>141</v>
      </c>
      <c r="H11" s="297">
        <f>'รายละเอียด 3.1.1'!H73</f>
        <v>1</v>
      </c>
      <c r="I11" s="297">
        <f>'รายละเอียด 3.1.1'!I73</f>
        <v>28</v>
      </c>
      <c r="J11" s="297">
        <f>'รายละเอียด 3.1.1'!J73</f>
        <v>4</v>
      </c>
      <c r="K11" s="297">
        <f>'รายละเอียด 3.1.1'!K73</f>
        <v>6</v>
      </c>
      <c r="L11" s="297">
        <f>'รายละเอียด 3.1.1'!L73</f>
        <v>6</v>
      </c>
      <c r="M11" s="297">
        <f>'รายละเอียด 3.1.1'!M73</f>
        <v>4</v>
      </c>
      <c r="N11" s="297">
        <f>'รายละเอียด 3.1.1'!N73</f>
        <v>1</v>
      </c>
      <c r="O11" s="297">
        <f>'รายละเอียด 3.1.1'!O73</f>
        <v>15</v>
      </c>
      <c r="P11" s="297">
        <f>'รายละเอียด 3.1.1'!P73</f>
        <v>4</v>
      </c>
      <c r="Q11" s="297">
        <f>'รายละเอียด 3.1.1'!Q73</f>
        <v>12</v>
      </c>
      <c r="R11" s="297">
        <f>'รายละเอียด 3.1.1'!R73</f>
        <v>13</v>
      </c>
      <c r="S11" s="297">
        <f>'รายละเอียด 3.1.1'!S73</f>
        <v>0</v>
      </c>
      <c r="T11" s="297">
        <f>'รายละเอียด 3.1.1'!T73</f>
        <v>9</v>
      </c>
      <c r="U11" s="297">
        <f>'รายละเอียด 3.1.1'!U73</f>
        <v>5</v>
      </c>
      <c r="V11" s="297">
        <f>'รายละเอียด 3.1.1'!V73</f>
        <v>0</v>
      </c>
      <c r="W11" s="297">
        <f>'รายละเอียด 3.1.1'!W73</f>
        <v>0</v>
      </c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7">
        <f>'รายละเอียด 3.1.1'!AK73</f>
        <v>108</v>
      </c>
    </row>
    <row r="12" spans="1:37" s="277" customFormat="1" x14ac:dyDescent="0.4">
      <c r="A12" s="157"/>
      <c r="B12" s="157"/>
      <c r="C12" s="157"/>
      <c r="D12" s="157"/>
      <c r="E12" s="157"/>
      <c r="F12" s="158"/>
      <c r="G12" s="300" t="s">
        <v>138</v>
      </c>
      <c r="H12" s="301" t="str">
        <f t="shared" ref="H12:W12" si="1">IF(ISBLANK(H11),$G$6,IF(H11&gt;=H10,$F$6,$G$6))</f>
        <v>û</v>
      </c>
      <c r="I12" s="301" t="str">
        <f t="shared" si="1"/>
        <v>ü</v>
      </c>
      <c r="J12" s="301" t="str">
        <f t="shared" si="1"/>
        <v>û</v>
      </c>
      <c r="K12" s="301" t="str">
        <f t="shared" si="1"/>
        <v>ü</v>
      </c>
      <c r="L12" s="301" t="str">
        <f t="shared" si="1"/>
        <v>ü</v>
      </c>
      <c r="M12" s="301" t="str">
        <f t="shared" si="1"/>
        <v>ü</v>
      </c>
      <c r="N12" s="301" t="str">
        <f t="shared" si="1"/>
        <v>û</v>
      </c>
      <c r="O12" s="301" t="str">
        <f t="shared" si="1"/>
        <v>ü</v>
      </c>
      <c r="P12" s="301" t="str">
        <f t="shared" si="1"/>
        <v>û</v>
      </c>
      <c r="Q12" s="301" t="str">
        <f t="shared" si="1"/>
        <v>ü</v>
      </c>
      <c r="R12" s="301" t="str">
        <f t="shared" si="1"/>
        <v>ü</v>
      </c>
      <c r="S12" s="301" t="str">
        <f t="shared" si="1"/>
        <v>û</v>
      </c>
      <c r="T12" s="301" t="str">
        <f t="shared" si="1"/>
        <v>ü</v>
      </c>
      <c r="U12" s="301" t="str">
        <f t="shared" si="1"/>
        <v>ü</v>
      </c>
      <c r="V12" s="301" t="str">
        <f t="shared" si="1"/>
        <v>û</v>
      </c>
      <c r="W12" s="301" t="str">
        <f t="shared" si="1"/>
        <v>û</v>
      </c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1" t="str">
        <f>IF(ISBLANK(AK11),$G$6,IF(AK11&gt;=AK10,$F$6,$G$6))</f>
        <v>ü</v>
      </c>
    </row>
    <row r="13" spans="1:37" s="277" customFormat="1" ht="21" customHeight="1" x14ac:dyDescent="0.4">
      <c r="A13" s="303" t="s">
        <v>182</v>
      </c>
      <c r="B13" s="304"/>
      <c r="C13" s="304"/>
      <c r="D13" s="304"/>
      <c r="E13" s="304"/>
      <c r="F13" s="305"/>
      <c r="G13" s="296" t="s">
        <v>160</v>
      </c>
      <c r="H13" s="306">
        <f>COUNTA(H7,H10)</f>
        <v>2</v>
      </c>
      <c r="I13" s="306">
        <f t="shared" ref="I13:W13" si="2">COUNTA(I7,I10)</f>
        <v>2</v>
      </c>
      <c r="J13" s="306">
        <f t="shared" si="2"/>
        <v>2</v>
      </c>
      <c r="K13" s="306">
        <f t="shared" si="2"/>
        <v>2</v>
      </c>
      <c r="L13" s="306">
        <f t="shared" si="2"/>
        <v>2</v>
      </c>
      <c r="M13" s="306">
        <f t="shared" si="2"/>
        <v>2</v>
      </c>
      <c r="N13" s="306">
        <f t="shared" si="2"/>
        <v>2</v>
      </c>
      <c r="O13" s="306">
        <f t="shared" si="2"/>
        <v>2</v>
      </c>
      <c r="P13" s="306">
        <f t="shared" si="2"/>
        <v>2</v>
      </c>
      <c r="Q13" s="306">
        <f t="shared" si="2"/>
        <v>2</v>
      </c>
      <c r="R13" s="306">
        <f t="shared" si="2"/>
        <v>2</v>
      </c>
      <c r="S13" s="306">
        <f t="shared" si="2"/>
        <v>2</v>
      </c>
      <c r="T13" s="306">
        <f t="shared" si="2"/>
        <v>2</v>
      </c>
      <c r="U13" s="306">
        <f t="shared" si="2"/>
        <v>2</v>
      </c>
      <c r="V13" s="306">
        <f t="shared" si="2"/>
        <v>2</v>
      </c>
      <c r="W13" s="306">
        <f t="shared" si="2"/>
        <v>2</v>
      </c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6">
        <f>COUNTA(AK7,AK10)</f>
        <v>2</v>
      </c>
    </row>
    <row r="14" spans="1:37" s="277" customFormat="1" ht="21" customHeight="1" x14ac:dyDescent="0.5">
      <c r="A14" s="308"/>
      <c r="B14" s="309"/>
      <c r="C14" s="309"/>
      <c r="D14" s="309"/>
      <c r="E14" s="309"/>
      <c r="F14" s="310"/>
      <c r="G14" s="296" t="s">
        <v>161</v>
      </c>
      <c r="H14" s="311">
        <f>COUNTIF(H7:H12,$F$6)</f>
        <v>0</v>
      </c>
      <c r="I14" s="311">
        <f t="shared" ref="I14:W14" si="3">COUNTIF(I7:I12,$F$6)</f>
        <v>2</v>
      </c>
      <c r="J14" s="311">
        <f t="shared" si="3"/>
        <v>0</v>
      </c>
      <c r="K14" s="311">
        <f t="shared" si="3"/>
        <v>1</v>
      </c>
      <c r="L14" s="311">
        <f t="shared" si="3"/>
        <v>1</v>
      </c>
      <c r="M14" s="311">
        <f t="shared" si="3"/>
        <v>2</v>
      </c>
      <c r="N14" s="311">
        <f t="shared" si="3"/>
        <v>0</v>
      </c>
      <c r="O14" s="311">
        <f t="shared" si="3"/>
        <v>2</v>
      </c>
      <c r="P14" s="311">
        <f t="shared" si="3"/>
        <v>0</v>
      </c>
      <c r="Q14" s="311">
        <f t="shared" si="3"/>
        <v>2</v>
      </c>
      <c r="R14" s="311">
        <f t="shared" si="3"/>
        <v>2</v>
      </c>
      <c r="S14" s="311">
        <f t="shared" si="3"/>
        <v>0</v>
      </c>
      <c r="T14" s="311">
        <f t="shared" si="3"/>
        <v>2</v>
      </c>
      <c r="U14" s="311">
        <f t="shared" si="3"/>
        <v>1</v>
      </c>
      <c r="V14" s="311">
        <f t="shared" si="3"/>
        <v>0</v>
      </c>
      <c r="W14" s="311">
        <f t="shared" si="3"/>
        <v>0</v>
      </c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1">
        <f>COUNTIF(AK7:AK12,F6)</f>
        <v>1</v>
      </c>
    </row>
    <row r="15" spans="1:37" s="277" customFormat="1" ht="21" customHeight="1" x14ac:dyDescent="0.5">
      <c r="A15" s="313"/>
      <c r="B15" s="314"/>
      <c r="C15" s="314"/>
      <c r="D15" s="314"/>
      <c r="E15" s="314"/>
      <c r="F15" s="315"/>
      <c r="G15" s="296" t="s">
        <v>15</v>
      </c>
      <c r="H15" s="311" t="str">
        <f t="shared" ref="H15:W15" si="4">IFERROR(IF(H14&gt;0,ROUND((H14/H13)*100,2),"N/A"),0)</f>
        <v>N/A</v>
      </c>
      <c r="I15" s="311">
        <f t="shared" si="4"/>
        <v>100</v>
      </c>
      <c r="J15" s="311" t="str">
        <f t="shared" si="4"/>
        <v>N/A</v>
      </c>
      <c r="K15" s="311">
        <f t="shared" si="4"/>
        <v>50</v>
      </c>
      <c r="L15" s="311">
        <f t="shared" si="4"/>
        <v>50</v>
      </c>
      <c r="M15" s="311">
        <f t="shared" si="4"/>
        <v>100</v>
      </c>
      <c r="N15" s="311" t="str">
        <f t="shared" si="4"/>
        <v>N/A</v>
      </c>
      <c r="O15" s="311">
        <f t="shared" si="4"/>
        <v>100</v>
      </c>
      <c r="P15" s="311" t="str">
        <f t="shared" si="4"/>
        <v>N/A</v>
      </c>
      <c r="Q15" s="311">
        <f t="shared" si="4"/>
        <v>100</v>
      </c>
      <c r="R15" s="311">
        <f t="shared" si="4"/>
        <v>100</v>
      </c>
      <c r="S15" s="311" t="str">
        <f t="shared" si="4"/>
        <v>N/A</v>
      </c>
      <c r="T15" s="311">
        <f t="shared" si="4"/>
        <v>100</v>
      </c>
      <c r="U15" s="311">
        <f t="shared" si="4"/>
        <v>50</v>
      </c>
      <c r="V15" s="311" t="str">
        <f t="shared" si="4"/>
        <v>N/A</v>
      </c>
      <c r="W15" s="311" t="str">
        <f t="shared" si="4"/>
        <v>N/A</v>
      </c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1">
        <f>IFERROR(IF(AK14&gt;0,ROUND((AK14/AK13)*100,2),"N/A"),0)</f>
        <v>50</v>
      </c>
    </row>
    <row r="16" spans="1:37" s="277" customFormat="1" x14ac:dyDescent="0.55000000000000004">
      <c r="A16" s="288" t="s">
        <v>100</v>
      </c>
      <c r="B16" s="294"/>
      <c r="C16" s="294"/>
      <c r="D16" s="294"/>
      <c r="E16" s="294"/>
      <c r="F16" s="316" t="s">
        <v>132</v>
      </c>
      <c r="G16" s="316" t="s">
        <v>133</v>
      </c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</row>
    <row r="17" spans="1:37" s="277" customFormat="1" ht="21" customHeight="1" x14ac:dyDescent="0.5">
      <c r="A17" s="318" t="s">
        <v>185</v>
      </c>
      <c r="B17" s="318"/>
      <c r="C17" s="318"/>
      <c r="D17" s="318"/>
      <c r="E17" s="318"/>
      <c r="F17" s="319" t="s">
        <v>186</v>
      </c>
      <c r="G17" s="296" t="s">
        <v>12</v>
      </c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18">
        <f>'รายละเอียด 3.1.1'!AB82</f>
        <v>10000000</v>
      </c>
      <c r="AC17" s="298"/>
      <c r="AD17" s="298"/>
      <c r="AE17" s="298"/>
      <c r="AF17" s="298"/>
      <c r="AG17" s="298"/>
      <c r="AH17" s="298"/>
      <c r="AI17" s="298"/>
      <c r="AJ17" s="298"/>
      <c r="AK17" s="219">
        <f>'รายละเอียด 3.1.1'!AK82</f>
        <v>10000000</v>
      </c>
    </row>
    <row r="18" spans="1:37" s="277" customFormat="1" x14ac:dyDescent="0.5">
      <c r="A18" s="318"/>
      <c r="B18" s="318"/>
      <c r="C18" s="318"/>
      <c r="D18" s="318"/>
      <c r="E18" s="318"/>
      <c r="F18" s="319"/>
      <c r="G18" s="296" t="s">
        <v>141</v>
      </c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18">
        <f>'รายละเอียด 3.1.1'!AB83</f>
        <v>9656008</v>
      </c>
      <c r="AC18" s="298"/>
      <c r="AD18" s="298"/>
      <c r="AE18" s="298"/>
      <c r="AF18" s="298"/>
      <c r="AG18" s="298"/>
      <c r="AH18" s="298"/>
      <c r="AI18" s="298"/>
      <c r="AJ18" s="298"/>
      <c r="AK18" s="219">
        <f>'รายละเอียด 3.1.1'!AK83</f>
        <v>9656008</v>
      </c>
    </row>
    <row r="19" spans="1:37" s="277" customFormat="1" x14ac:dyDescent="0.4">
      <c r="A19" s="318"/>
      <c r="B19" s="318"/>
      <c r="C19" s="318"/>
      <c r="D19" s="318"/>
      <c r="E19" s="318"/>
      <c r="F19" s="319"/>
      <c r="G19" s="300" t="s">
        <v>138</v>
      </c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1" t="str">
        <f>IF(ISBLANK(AB18),$G$6,IF(AB18&gt;=AB17,$F$6,$G$6))</f>
        <v>û</v>
      </c>
      <c r="AC19" s="302"/>
      <c r="AD19" s="302"/>
      <c r="AE19" s="302"/>
      <c r="AF19" s="302"/>
      <c r="AG19" s="302"/>
      <c r="AH19" s="302"/>
      <c r="AI19" s="302"/>
      <c r="AJ19" s="302"/>
      <c r="AK19" s="301" t="str">
        <f>IF(ISBLANK(AK18),$G$6,IF(AK18&gt;=AK17,$F$6,$G$6))</f>
        <v>û</v>
      </c>
    </row>
    <row r="20" spans="1:37" s="277" customFormat="1" ht="21" customHeight="1" x14ac:dyDescent="0.5">
      <c r="A20" s="157" t="s">
        <v>187</v>
      </c>
      <c r="B20" s="157"/>
      <c r="C20" s="157"/>
      <c r="D20" s="157"/>
      <c r="E20" s="157"/>
      <c r="F20" s="158" t="s">
        <v>188</v>
      </c>
      <c r="G20" s="296" t="s">
        <v>12</v>
      </c>
      <c r="H20" s="297">
        <f>'รายละเอียด 3.1.1'!H85</f>
        <v>360</v>
      </c>
      <c r="I20" s="297">
        <f>'รายละเอียด 3.1.1'!I85</f>
        <v>360</v>
      </c>
      <c r="J20" s="297">
        <f>'รายละเอียด 3.1.1'!J85</f>
        <v>360</v>
      </c>
      <c r="K20" s="297">
        <f>'รายละเอียด 3.1.1'!K85</f>
        <v>360</v>
      </c>
      <c r="L20" s="297">
        <f>'รายละเอียด 3.1.1'!L85</f>
        <v>360</v>
      </c>
      <c r="M20" s="297">
        <f>'รายละเอียด 3.1.1'!M85</f>
        <v>360</v>
      </c>
      <c r="N20" s="297">
        <f>'รายละเอียด 3.1.1'!N85</f>
        <v>360</v>
      </c>
      <c r="O20" s="297">
        <f>'รายละเอียด 3.1.1'!O85</f>
        <v>360</v>
      </c>
      <c r="P20" s="297">
        <f>'รายละเอียด 3.1.1'!P85</f>
        <v>360</v>
      </c>
      <c r="Q20" s="297">
        <f>'รายละเอียด 3.1.1'!Q85</f>
        <v>360</v>
      </c>
      <c r="R20" s="297">
        <f>'รายละเอียด 3.1.1'!R85</f>
        <v>360</v>
      </c>
      <c r="S20" s="297">
        <f>'รายละเอียด 3.1.1'!S85</f>
        <v>360</v>
      </c>
      <c r="T20" s="297">
        <f>'รายละเอียด 3.1.1'!T85</f>
        <v>360</v>
      </c>
      <c r="U20" s="297">
        <f>'รายละเอียด 3.1.1'!U85</f>
        <v>360</v>
      </c>
      <c r="V20" s="297">
        <f>'รายละเอียด 3.1.1'!V85</f>
        <v>360</v>
      </c>
      <c r="W20" s="297">
        <f>'รายละเอียด 3.1.1'!W85</f>
        <v>240</v>
      </c>
      <c r="X20" s="297">
        <f>'รายละเอียด 3.1.1'!X85</f>
        <v>240</v>
      </c>
      <c r="Y20" s="297">
        <f>'รายละเอียด 3.1.1'!Y85</f>
        <v>240</v>
      </c>
      <c r="Z20" s="297">
        <f>'รายละเอียด 3.1.1'!Z85</f>
        <v>240</v>
      </c>
      <c r="AA20" s="297">
        <f>'รายละเอียด 3.1.1'!AA85</f>
        <v>240</v>
      </c>
      <c r="AB20" s="297">
        <f>'รายละเอียด 3.1.1'!AB85</f>
        <v>240</v>
      </c>
      <c r="AC20" s="297">
        <f>'รายละเอียด 3.1.1'!AC85</f>
        <v>240</v>
      </c>
      <c r="AD20" s="297">
        <f>'รายละเอียด 3.1.1'!AD85</f>
        <v>144</v>
      </c>
      <c r="AE20" s="297">
        <f>'รายละเอียด 3.1.1'!AE85</f>
        <v>240</v>
      </c>
      <c r="AF20" s="297">
        <f>'รายละเอียด 3.1.1'!AF85</f>
        <v>240</v>
      </c>
      <c r="AG20" s="297">
        <f>'รายละเอียด 3.1.1'!AG85</f>
        <v>240</v>
      </c>
      <c r="AH20" s="297">
        <f>'รายละเอียด 3.1.1'!AH85</f>
        <v>240</v>
      </c>
      <c r="AI20" s="297">
        <f>'รายละเอียด 3.1.1'!AI85</f>
        <v>240</v>
      </c>
      <c r="AJ20" s="297">
        <f>'รายละเอียด 3.1.1'!AJ85</f>
        <v>360</v>
      </c>
      <c r="AK20" s="297">
        <f>'รายละเอียด 3.1.1'!AK85</f>
        <v>8600</v>
      </c>
    </row>
    <row r="21" spans="1:37" s="277" customFormat="1" x14ac:dyDescent="0.5">
      <c r="A21" s="157"/>
      <c r="B21" s="157"/>
      <c r="C21" s="157"/>
      <c r="D21" s="157"/>
      <c r="E21" s="157"/>
      <c r="F21" s="158"/>
      <c r="G21" s="296" t="s">
        <v>141</v>
      </c>
      <c r="H21" s="297">
        <f>'รายละเอียด 3.1.1'!H86</f>
        <v>475</v>
      </c>
      <c r="I21" s="297">
        <f>'รายละเอียด 3.1.1'!I86</f>
        <v>344</v>
      </c>
      <c r="J21" s="297">
        <f>'รายละเอียด 3.1.1'!J86</f>
        <v>404</v>
      </c>
      <c r="K21" s="297">
        <f>'รายละเอียด 3.1.1'!K86</f>
        <v>396</v>
      </c>
      <c r="L21" s="297">
        <f>'รายละเอียด 3.1.1'!L86</f>
        <v>251</v>
      </c>
      <c r="M21" s="297">
        <f>'รายละเอียด 3.1.1'!M86</f>
        <v>372</v>
      </c>
      <c r="N21" s="297">
        <f>'รายละเอียด 3.1.1'!N86</f>
        <v>311</v>
      </c>
      <c r="O21" s="297">
        <f>'รายละเอียด 3.1.1'!O86</f>
        <v>475</v>
      </c>
      <c r="P21" s="297">
        <f>'รายละเอียด 3.1.1'!P86</f>
        <v>326</v>
      </c>
      <c r="Q21" s="297">
        <f>'รายละเอียด 3.1.1'!Q86</f>
        <v>347</v>
      </c>
      <c r="R21" s="297">
        <f>'รายละเอียด 3.1.1'!R86</f>
        <v>309</v>
      </c>
      <c r="S21" s="297">
        <f>'รายละเอียด 3.1.1'!S86</f>
        <v>285</v>
      </c>
      <c r="T21" s="297">
        <f>'รายละเอียด 3.1.1'!T86</f>
        <v>392</v>
      </c>
      <c r="U21" s="297">
        <f>'รายละเอียด 3.1.1'!U86</f>
        <v>270</v>
      </c>
      <c r="V21" s="297">
        <f>'รายละเอียด 3.1.1'!V86</f>
        <v>291</v>
      </c>
      <c r="W21" s="297">
        <f>'รายละเอียด 3.1.1'!W86</f>
        <v>189</v>
      </c>
      <c r="X21" s="297">
        <f>'รายละเอียด 3.1.1'!X86</f>
        <v>669</v>
      </c>
      <c r="Y21" s="297">
        <f>'รายละเอียด 3.1.1'!Y86</f>
        <v>460</v>
      </c>
      <c r="Z21" s="297">
        <f>'รายละเอียด 3.1.1'!Z86</f>
        <v>233</v>
      </c>
      <c r="AA21" s="297">
        <f>'รายละเอียด 3.1.1'!AA86</f>
        <v>333</v>
      </c>
      <c r="AB21" s="297">
        <f>'รายละเอียด 3.1.1'!AB86</f>
        <v>216</v>
      </c>
      <c r="AC21" s="297">
        <f>'รายละเอียด 3.1.1'!AC86</f>
        <v>241</v>
      </c>
      <c r="AD21" s="297">
        <f>'รายละเอียด 3.1.1'!AD86</f>
        <v>124</v>
      </c>
      <c r="AE21" s="297">
        <f>'รายละเอียด 3.1.1'!AE86</f>
        <v>243</v>
      </c>
      <c r="AF21" s="297">
        <f>'รายละเอียด 3.1.1'!AF86</f>
        <v>257</v>
      </c>
      <c r="AG21" s="297">
        <f>'รายละเอียด 3.1.1'!AG86</f>
        <v>461</v>
      </c>
      <c r="AH21" s="297">
        <f>'รายละเอียด 3.1.1'!AH86</f>
        <v>179</v>
      </c>
      <c r="AI21" s="297">
        <f>'รายละเอียด 3.1.1'!AI86</f>
        <v>358</v>
      </c>
      <c r="AJ21" s="297">
        <f>'รายละเอียด 3.1.1'!AJ86</f>
        <v>350</v>
      </c>
      <c r="AK21" s="297">
        <f>'รายละเอียด 3.1.1'!AK86</f>
        <v>9561</v>
      </c>
    </row>
    <row r="22" spans="1:37" s="277" customFormat="1" x14ac:dyDescent="0.4">
      <c r="A22" s="157"/>
      <c r="B22" s="157"/>
      <c r="C22" s="157"/>
      <c r="D22" s="157"/>
      <c r="E22" s="157"/>
      <c r="F22" s="158"/>
      <c r="G22" s="300" t="s">
        <v>138</v>
      </c>
      <c r="H22" s="301" t="str">
        <f t="shared" ref="H22:AK22" si="5">IF(ISBLANK(H21),$G$6,IF(H21&gt;=H20,$F$6,$G$6))</f>
        <v>ü</v>
      </c>
      <c r="I22" s="301" t="str">
        <f t="shared" si="5"/>
        <v>û</v>
      </c>
      <c r="J22" s="301" t="str">
        <f t="shared" si="5"/>
        <v>ü</v>
      </c>
      <c r="K22" s="301" t="str">
        <f t="shared" si="5"/>
        <v>ü</v>
      </c>
      <c r="L22" s="301" t="str">
        <f t="shared" si="5"/>
        <v>û</v>
      </c>
      <c r="M22" s="301" t="str">
        <f t="shared" si="5"/>
        <v>ü</v>
      </c>
      <c r="N22" s="301" t="str">
        <f t="shared" si="5"/>
        <v>û</v>
      </c>
      <c r="O22" s="301" t="str">
        <f t="shared" si="5"/>
        <v>ü</v>
      </c>
      <c r="P22" s="301" t="str">
        <f t="shared" si="5"/>
        <v>û</v>
      </c>
      <c r="Q22" s="301" t="str">
        <f t="shared" si="5"/>
        <v>û</v>
      </c>
      <c r="R22" s="301" t="str">
        <f t="shared" si="5"/>
        <v>û</v>
      </c>
      <c r="S22" s="301" t="str">
        <f t="shared" si="5"/>
        <v>û</v>
      </c>
      <c r="T22" s="301" t="str">
        <f t="shared" si="5"/>
        <v>ü</v>
      </c>
      <c r="U22" s="301" t="str">
        <f t="shared" si="5"/>
        <v>û</v>
      </c>
      <c r="V22" s="301" t="str">
        <f t="shared" si="5"/>
        <v>û</v>
      </c>
      <c r="W22" s="301" t="str">
        <f t="shared" si="5"/>
        <v>û</v>
      </c>
      <c r="X22" s="301" t="str">
        <f t="shared" si="5"/>
        <v>ü</v>
      </c>
      <c r="Y22" s="301" t="str">
        <f t="shared" si="5"/>
        <v>ü</v>
      </c>
      <c r="Z22" s="301" t="str">
        <f t="shared" si="5"/>
        <v>û</v>
      </c>
      <c r="AA22" s="301" t="str">
        <f t="shared" si="5"/>
        <v>ü</v>
      </c>
      <c r="AB22" s="301" t="str">
        <f t="shared" si="5"/>
        <v>û</v>
      </c>
      <c r="AC22" s="301" t="str">
        <f t="shared" si="5"/>
        <v>ü</v>
      </c>
      <c r="AD22" s="301" t="str">
        <f t="shared" si="5"/>
        <v>û</v>
      </c>
      <c r="AE22" s="301" t="str">
        <f t="shared" si="5"/>
        <v>ü</v>
      </c>
      <c r="AF22" s="301" t="str">
        <f t="shared" si="5"/>
        <v>ü</v>
      </c>
      <c r="AG22" s="301" t="str">
        <f t="shared" si="5"/>
        <v>ü</v>
      </c>
      <c r="AH22" s="301" t="str">
        <f t="shared" si="5"/>
        <v>û</v>
      </c>
      <c r="AI22" s="301" t="str">
        <f t="shared" si="5"/>
        <v>ü</v>
      </c>
      <c r="AJ22" s="301" t="str">
        <f t="shared" si="5"/>
        <v>û</v>
      </c>
      <c r="AK22" s="301" t="str">
        <f t="shared" si="5"/>
        <v>ü</v>
      </c>
    </row>
    <row r="23" spans="1:37" s="277" customFormat="1" ht="21" customHeight="1" x14ac:dyDescent="0.5">
      <c r="A23" s="157" t="s">
        <v>189</v>
      </c>
      <c r="B23" s="157"/>
      <c r="C23" s="157"/>
      <c r="D23" s="157"/>
      <c r="E23" s="157"/>
      <c r="F23" s="158" t="s">
        <v>190</v>
      </c>
      <c r="G23" s="296" t="s">
        <v>12</v>
      </c>
      <c r="H23" s="297">
        <f>'รายละเอียด 3.1.1'!H88</f>
        <v>6000</v>
      </c>
      <c r="I23" s="297">
        <f>'รายละเอียด 3.1.1'!I88</f>
        <v>6000</v>
      </c>
      <c r="J23" s="297">
        <f>'รายละเอียด 3.1.1'!J88</f>
        <v>6000</v>
      </c>
      <c r="K23" s="297">
        <f>'รายละเอียด 3.1.1'!K88</f>
        <v>6000</v>
      </c>
      <c r="L23" s="297">
        <f>'รายละเอียด 3.1.1'!L88</f>
        <v>6000</v>
      </c>
      <c r="M23" s="297">
        <f>'รายละเอียด 3.1.1'!M88</f>
        <v>6000</v>
      </c>
      <c r="N23" s="297">
        <f>'รายละเอียด 3.1.1'!N88</f>
        <v>6000</v>
      </c>
      <c r="O23" s="297">
        <f>'รายละเอียด 3.1.1'!O88</f>
        <v>5000</v>
      </c>
      <c r="P23" s="297">
        <f>'รายละเอียด 3.1.1'!P88</f>
        <v>5000</v>
      </c>
      <c r="Q23" s="297">
        <f>'รายละเอียด 3.1.1'!Q88</f>
        <v>5000</v>
      </c>
      <c r="R23" s="297">
        <f>'รายละเอียด 3.1.1'!R88</f>
        <v>5000</v>
      </c>
      <c r="S23" s="297">
        <f>'รายละเอียด 3.1.1'!S88</f>
        <v>5000</v>
      </c>
      <c r="T23" s="297">
        <f>'รายละเอียด 3.1.1'!T88</f>
        <v>5000</v>
      </c>
      <c r="U23" s="297">
        <f>'รายละเอียด 3.1.1'!U88</f>
        <v>5000</v>
      </c>
      <c r="V23" s="297">
        <f>'รายละเอียด 3.1.1'!V88</f>
        <v>5000</v>
      </c>
      <c r="W23" s="297">
        <f>'รายละเอียด 3.1.1'!W88</f>
        <v>2400</v>
      </c>
      <c r="X23" s="297">
        <f>'รายละเอียด 3.1.1'!X88</f>
        <v>2400</v>
      </c>
      <c r="Y23" s="297">
        <f>'รายละเอียด 3.1.1'!Y88</f>
        <v>2400</v>
      </c>
      <c r="Z23" s="297">
        <f>'รายละเอียด 3.1.1'!Z88</f>
        <v>2400</v>
      </c>
      <c r="AA23" s="297">
        <f>'รายละเอียด 3.1.1'!AA88</f>
        <v>2400</v>
      </c>
      <c r="AB23" s="297">
        <f>'รายละเอียด 3.1.1'!AB88</f>
        <v>2400</v>
      </c>
      <c r="AC23" s="297">
        <f>'รายละเอียด 3.1.1'!AC88</f>
        <v>2400</v>
      </c>
      <c r="AD23" s="297">
        <f>'รายละเอียด 3.1.1'!AD88</f>
        <v>500</v>
      </c>
      <c r="AE23" s="297">
        <f>'รายละเอียด 3.1.1'!AE88</f>
        <v>2400</v>
      </c>
      <c r="AF23" s="297">
        <f>'รายละเอียด 3.1.1'!AF88</f>
        <v>2400</v>
      </c>
      <c r="AG23" s="297">
        <f>'รายละเอียด 3.1.1'!AG88</f>
        <v>2400</v>
      </c>
      <c r="AH23" s="297">
        <f>'รายละเอียด 3.1.1'!AH88</f>
        <v>2400</v>
      </c>
      <c r="AI23" s="297">
        <f>'รายละเอียด 3.1.1'!AI88</f>
        <v>2400</v>
      </c>
      <c r="AJ23" s="320">
        <f>'รายละเอียด 3.1.1'!AJ88</f>
        <v>5000</v>
      </c>
      <c r="AK23" s="297">
        <f>'รายละเอียด 3.1.1'!AK88</f>
        <v>110000</v>
      </c>
    </row>
    <row r="24" spans="1:37" s="277" customFormat="1" x14ac:dyDescent="0.5">
      <c r="A24" s="157"/>
      <c r="B24" s="157"/>
      <c r="C24" s="157"/>
      <c r="D24" s="157"/>
      <c r="E24" s="157"/>
      <c r="F24" s="158"/>
      <c r="G24" s="296" t="s">
        <v>141</v>
      </c>
      <c r="H24" s="297">
        <f>'รายละเอียด 3.1.1'!H89</f>
        <v>5977</v>
      </c>
      <c r="I24" s="297">
        <f>'รายละเอียด 3.1.1'!I89</f>
        <v>5954</v>
      </c>
      <c r="J24" s="297">
        <f>'รายละเอียด 3.1.1'!J89</f>
        <v>6283</v>
      </c>
      <c r="K24" s="297">
        <f>'รายละเอียด 3.1.1'!K89</f>
        <v>5954</v>
      </c>
      <c r="L24" s="297">
        <f>'รายละเอียด 3.1.1'!L89</f>
        <v>5963</v>
      </c>
      <c r="M24" s="297">
        <f>'รายละเอียด 3.1.1'!M89</f>
        <v>6001</v>
      </c>
      <c r="N24" s="297">
        <f>'รายละเอียด 3.1.1'!N89</f>
        <v>5925</v>
      </c>
      <c r="O24" s="297">
        <f>'รายละเอียด 3.1.1'!O89</f>
        <v>5096</v>
      </c>
      <c r="P24" s="297">
        <f>'รายละเอียด 3.1.1'!P89</f>
        <v>5193</v>
      </c>
      <c r="Q24" s="297">
        <f>'รายละเอียด 3.1.1'!Q89</f>
        <v>5727</v>
      </c>
      <c r="R24" s="297">
        <f>'รายละเอียด 3.1.1'!R89</f>
        <v>5638</v>
      </c>
      <c r="S24" s="297">
        <f>'รายละเอียด 3.1.1'!S89</f>
        <v>5802</v>
      </c>
      <c r="T24" s="297">
        <f>'รายละเอียด 3.1.1'!T89</f>
        <v>5367</v>
      </c>
      <c r="U24" s="297">
        <f>'รายละเอียด 3.1.1'!U89</f>
        <v>5689</v>
      </c>
      <c r="V24" s="297">
        <f>'รายละเอียด 3.1.1'!V89</f>
        <v>5753</v>
      </c>
      <c r="W24" s="297">
        <f>'รายละเอียด 3.1.1'!W89</f>
        <v>3406</v>
      </c>
      <c r="X24" s="297">
        <f>'รายละเอียด 3.1.1'!X89</f>
        <v>3407</v>
      </c>
      <c r="Y24" s="297">
        <f>'รายละเอียด 3.1.1'!Y89</f>
        <v>3233</v>
      </c>
      <c r="Z24" s="297">
        <f>'รายละเอียด 3.1.1'!Z89</f>
        <v>3273</v>
      </c>
      <c r="AA24" s="297">
        <f>'รายละเอียด 3.1.1'!AA89</f>
        <v>3204</v>
      </c>
      <c r="AB24" s="297">
        <f>'รายละเอียด 3.1.1'!AB89</f>
        <v>3402</v>
      </c>
      <c r="AC24" s="297">
        <f>'รายละเอียด 3.1.1'!AC89</f>
        <v>3239</v>
      </c>
      <c r="AD24" s="297">
        <f>'รายละเอียด 3.1.1'!AD89</f>
        <v>1082</v>
      </c>
      <c r="AE24" s="297">
        <f>'รายละเอียด 3.1.1'!AE89</f>
        <v>3206</v>
      </c>
      <c r="AF24" s="297">
        <f>'รายละเอียด 3.1.1'!AF89</f>
        <v>3498</v>
      </c>
      <c r="AG24" s="297">
        <f>'รายละเอียด 3.1.1'!AG89</f>
        <v>3306</v>
      </c>
      <c r="AH24" s="297">
        <f>'รายละเอียด 3.1.1'!AH89</f>
        <v>3468</v>
      </c>
      <c r="AI24" s="297">
        <f>'รายละเอียด 3.1.1'!AI89</f>
        <v>3640</v>
      </c>
      <c r="AJ24" s="297">
        <f>'รายละเอียด 3.1.1'!AJ89</f>
        <v>5839</v>
      </c>
      <c r="AK24" s="297">
        <f>'รายละเอียด 3.1.1'!AK89</f>
        <v>133525</v>
      </c>
    </row>
    <row r="25" spans="1:37" s="277" customFormat="1" x14ac:dyDescent="0.4">
      <c r="A25" s="157"/>
      <c r="B25" s="157"/>
      <c r="C25" s="157"/>
      <c r="D25" s="157"/>
      <c r="E25" s="157"/>
      <c r="F25" s="158"/>
      <c r="G25" s="300" t="s">
        <v>138</v>
      </c>
      <c r="H25" s="301" t="str">
        <f t="shared" ref="H25:AK25" si="6">IF(ISBLANK(H24),$G$6,IF(H24&gt;=H23,$F$6,$G$6))</f>
        <v>û</v>
      </c>
      <c r="I25" s="301" t="str">
        <f t="shared" si="6"/>
        <v>û</v>
      </c>
      <c r="J25" s="301" t="str">
        <f t="shared" si="6"/>
        <v>ü</v>
      </c>
      <c r="K25" s="301" t="str">
        <f t="shared" si="6"/>
        <v>û</v>
      </c>
      <c r="L25" s="301" t="str">
        <f t="shared" si="6"/>
        <v>û</v>
      </c>
      <c r="M25" s="301" t="str">
        <f t="shared" si="6"/>
        <v>ü</v>
      </c>
      <c r="N25" s="301" t="str">
        <f t="shared" si="6"/>
        <v>û</v>
      </c>
      <c r="O25" s="301" t="str">
        <f t="shared" si="6"/>
        <v>ü</v>
      </c>
      <c r="P25" s="301" t="str">
        <f t="shared" si="6"/>
        <v>ü</v>
      </c>
      <c r="Q25" s="301" t="str">
        <f t="shared" si="6"/>
        <v>ü</v>
      </c>
      <c r="R25" s="301" t="str">
        <f t="shared" si="6"/>
        <v>ü</v>
      </c>
      <c r="S25" s="301" t="str">
        <f t="shared" si="6"/>
        <v>ü</v>
      </c>
      <c r="T25" s="301" t="str">
        <f t="shared" si="6"/>
        <v>ü</v>
      </c>
      <c r="U25" s="301" t="str">
        <f t="shared" si="6"/>
        <v>ü</v>
      </c>
      <c r="V25" s="301" t="str">
        <f t="shared" si="6"/>
        <v>ü</v>
      </c>
      <c r="W25" s="301" t="str">
        <f t="shared" si="6"/>
        <v>ü</v>
      </c>
      <c r="X25" s="301" t="str">
        <f t="shared" si="6"/>
        <v>ü</v>
      </c>
      <c r="Y25" s="301" t="str">
        <f t="shared" si="6"/>
        <v>ü</v>
      </c>
      <c r="Z25" s="301" t="str">
        <f t="shared" si="6"/>
        <v>ü</v>
      </c>
      <c r="AA25" s="301" t="str">
        <f t="shared" si="6"/>
        <v>ü</v>
      </c>
      <c r="AB25" s="301" t="str">
        <f t="shared" si="6"/>
        <v>ü</v>
      </c>
      <c r="AC25" s="301" t="str">
        <f t="shared" si="6"/>
        <v>ü</v>
      </c>
      <c r="AD25" s="301" t="str">
        <f t="shared" si="6"/>
        <v>ü</v>
      </c>
      <c r="AE25" s="301" t="str">
        <f t="shared" si="6"/>
        <v>ü</v>
      </c>
      <c r="AF25" s="301" t="str">
        <f t="shared" si="6"/>
        <v>ü</v>
      </c>
      <c r="AG25" s="301" t="str">
        <f t="shared" si="6"/>
        <v>ü</v>
      </c>
      <c r="AH25" s="301" t="str">
        <f t="shared" si="6"/>
        <v>ü</v>
      </c>
      <c r="AI25" s="301" t="str">
        <f t="shared" si="6"/>
        <v>ü</v>
      </c>
      <c r="AJ25" s="301" t="str">
        <f t="shared" si="6"/>
        <v>ü</v>
      </c>
      <c r="AK25" s="301" t="str">
        <f t="shared" si="6"/>
        <v>ü</v>
      </c>
    </row>
    <row r="26" spans="1:37" s="277" customFormat="1" ht="21" customHeight="1" x14ac:dyDescent="0.5">
      <c r="A26" s="157" t="s">
        <v>191</v>
      </c>
      <c r="B26" s="157"/>
      <c r="C26" s="157"/>
      <c r="D26" s="157"/>
      <c r="E26" s="157"/>
      <c r="F26" s="158" t="s">
        <v>192</v>
      </c>
      <c r="G26" s="296" t="s">
        <v>12</v>
      </c>
      <c r="H26" s="297">
        <f>'รายละเอียด 3.1.1'!H91</f>
        <v>30</v>
      </c>
      <c r="I26" s="297">
        <f>'รายละเอียด 3.1.1'!I91</f>
        <v>30</v>
      </c>
      <c r="J26" s="297">
        <f>'รายละเอียด 3.1.1'!J91</f>
        <v>30</v>
      </c>
      <c r="K26" s="297">
        <f>'รายละเอียด 3.1.1'!K91</f>
        <v>30</v>
      </c>
      <c r="L26" s="297">
        <f>'รายละเอียด 3.1.1'!L91</f>
        <v>30</v>
      </c>
      <c r="M26" s="297">
        <f>'รายละเอียด 3.1.1'!M91</f>
        <v>30</v>
      </c>
      <c r="N26" s="297">
        <f>'รายละเอียด 3.1.1'!N91</f>
        <v>30</v>
      </c>
      <c r="O26" s="297">
        <f>'รายละเอียด 3.1.1'!O91</f>
        <v>30</v>
      </c>
      <c r="P26" s="297">
        <f>'รายละเอียด 3.1.1'!P91</f>
        <v>30</v>
      </c>
      <c r="Q26" s="297">
        <f>'รายละเอียด 3.1.1'!Q91</f>
        <v>30</v>
      </c>
      <c r="R26" s="297">
        <f>'รายละเอียด 3.1.1'!R91</f>
        <v>30</v>
      </c>
      <c r="S26" s="297">
        <f>'รายละเอียด 3.1.1'!S91</f>
        <v>30</v>
      </c>
      <c r="T26" s="297">
        <f>'รายละเอียด 3.1.1'!T91</f>
        <v>30</v>
      </c>
      <c r="U26" s="297">
        <f>'รายละเอียด 3.1.1'!U91</f>
        <v>30</v>
      </c>
      <c r="V26" s="297">
        <f>'รายละเอียด 3.1.1'!V91</f>
        <v>30</v>
      </c>
      <c r="W26" s="298"/>
      <c r="X26" s="297">
        <f>'รายละเอียด 3.1.1'!X91</f>
        <v>4</v>
      </c>
      <c r="Y26" s="297">
        <f>'รายละเอียด 3.1.1'!Y91</f>
        <v>4</v>
      </c>
      <c r="Z26" s="298"/>
      <c r="AA26" s="297">
        <f>'รายละเอียด 3.1.1'!AA91</f>
        <v>4</v>
      </c>
      <c r="AB26" s="297">
        <f>'รายละเอียด 3.1.1'!AB91</f>
        <v>30</v>
      </c>
      <c r="AC26" s="298"/>
      <c r="AD26" s="298"/>
      <c r="AE26" s="298"/>
      <c r="AF26" s="298"/>
      <c r="AG26" s="298"/>
      <c r="AH26" s="298"/>
      <c r="AI26" s="298"/>
      <c r="AJ26" s="297">
        <f>'รายละเอียด 3.1.1'!AJ91</f>
        <v>30</v>
      </c>
      <c r="AK26" s="297">
        <f>'รายละเอียด 3.1.1'!AK91</f>
        <v>480</v>
      </c>
    </row>
    <row r="27" spans="1:37" s="277" customFormat="1" x14ac:dyDescent="0.5">
      <c r="A27" s="157"/>
      <c r="B27" s="157"/>
      <c r="C27" s="157"/>
      <c r="D27" s="157"/>
      <c r="E27" s="157"/>
      <c r="F27" s="158"/>
      <c r="G27" s="296" t="s">
        <v>141</v>
      </c>
      <c r="H27" s="297">
        <f>'รายละเอียด 3.1.1'!H92</f>
        <v>32</v>
      </c>
      <c r="I27" s="297">
        <f>'รายละเอียด 3.1.1'!I92</f>
        <v>32</v>
      </c>
      <c r="J27" s="297">
        <f>'รายละเอียด 3.1.1'!J92</f>
        <v>30</v>
      </c>
      <c r="K27" s="297">
        <f>'รายละเอียด 3.1.1'!K92</f>
        <v>39</v>
      </c>
      <c r="L27" s="297">
        <f>'รายละเอียด 3.1.1'!L92</f>
        <v>31</v>
      </c>
      <c r="M27" s="297">
        <f>'รายละเอียด 3.1.1'!M92</f>
        <v>39</v>
      </c>
      <c r="N27" s="297">
        <f>'รายละเอียด 3.1.1'!N92</f>
        <v>35</v>
      </c>
      <c r="O27" s="297">
        <f>'รายละเอียด 3.1.1'!O92</f>
        <v>38</v>
      </c>
      <c r="P27" s="297">
        <f>'รายละเอียด 3.1.1'!P92</f>
        <v>24</v>
      </c>
      <c r="Q27" s="297">
        <f>'รายละเอียด 3.1.1'!Q92</f>
        <v>49</v>
      </c>
      <c r="R27" s="297">
        <f>'รายละเอียด 3.1.1'!R92</f>
        <v>28</v>
      </c>
      <c r="S27" s="297">
        <f>'รายละเอียด 3.1.1'!S92</f>
        <v>31</v>
      </c>
      <c r="T27" s="297">
        <f>'รายละเอียด 3.1.1'!T92</f>
        <v>31</v>
      </c>
      <c r="U27" s="297">
        <f>'รายละเอียด 3.1.1'!U92</f>
        <v>34</v>
      </c>
      <c r="V27" s="297">
        <f>'รายละเอียด 3.1.1'!V92</f>
        <v>30</v>
      </c>
      <c r="W27" s="297">
        <f>'รายละเอียด 3.1.1'!W92</f>
        <v>0</v>
      </c>
      <c r="X27" s="297">
        <f>'รายละเอียด 3.1.1'!X92</f>
        <v>88</v>
      </c>
      <c r="Y27" s="297">
        <f>'รายละเอียด 3.1.1'!Y92</f>
        <v>7</v>
      </c>
      <c r="Z27" s="298"/>
      <c r="AA27" s="297">
        <f>'รายละเอียด 3.1.1'!AA92</f>
        <v>10</v>
      </c>
      <c r="AB27" s="297">
        <f>'รายละเอียด 3.1.1'!AB92</f>
        <v>60</v>
      </c>
      <c r="AC27" s="298"/>
      <c r="AD27" s="298"/>
      <c r="AE27" s="298"/>
      <c r="AF27" s="298"/>
      <c r="AG27" s="298"/>
      <c r="AH27" s="298"/>
      <c r="AI27" s="298"/>
      <c r="AJ27" s="297">
        <f>'รายละเอียด 3.1.1'!AJ92</f>
        <v>40</v>
      </c>
      <c r="AK27" s="297">
        <f>'รายละเอียด 3.1.1'!AK92</f>
        <v>730</v>
      </c>
    </row>
    <row r="28" spans="1:37" s="277" customFormat="1" x14ac:dyDescent="0.4">
      <c r="A28" s="157"/>
      <c r="B28" s="157"/>
      <c r="C28" s="157"/>
      <c r="D28" s="157"/>
      <c r="E28" s="157"/>
      <c r="F28" s="158"/>
      <c r="G28" s="300" t="s">
        <v>138</v>
      </c>
      <c r="H28" s="301" t="str">
        <f t="shared" ref="H28:V28" si="7">IF(ISBLANK(H27),$G$6,IF(H27&gt;=H26,$F$6,$G$6))</f>
        <v>ü</v>
      </c>
      <c r="I28" s="301" t="str">
        <f t="shared" si="7"/>
        <v>ü</v>
      </c>
      <c r="J28" s="301" t="str">
        <f t="shared" si="7"/>
        <v>ü</v>
      </c>
      <c r="K28" s="301" t="str">
        <f t="shared" si="7"/>
        <v>ü</v>
      </c>
      <c r="L28" s="301" t="str">
        <f t="shared" si="7"/>
        <v>ü</v>
      </c>
      <c r="M28" s="301" t="str">
        <f t="shared" si="7"/>
        <v>ü</v>
      </c>
      <c r="N28" s="301" t="str">
        <f t="shared" si="7"/>
        <v>ü</v>
      </c>
      <c r="O28" s="301" t="str">
        <f t="shared" si="7"/>
        <v>ü</v>
      </c>
      <c r="P28" s="301" t="str">
        <f t="shared" si="7"/>
        <v>û</v>
      </c>
      <c r="Q28" s="301" t="str">
        <f t="shared" si="7"/>
        <v>ü</v>
      </c>
      <c r="R28" s="301" t="str">
        <f t="shared" si="7"/>
        <v>û</v>
      </c>
      <c r="S28" s="301" t="str">
        <f t="shared" si="7"/>
        <v>ü</v>
      </c>
      <c r="T28" s="301" t="str">
        <f t="shared" si="7"/>
        <v>ü</v>
      </c>
      <c r="U28" s="301" t="str">
        <f t="shared" si="7"/>
        <v>ü</v>
      </c>
      <c r="V28" s="301" t="str">
        <f t="shared" si="7"/>
        <v>ü</v>
      </c>
      <c r="W28" s="302"/>
      <c r="X28" s="301" t="str">
        <f>IF(ISBLANK(X27),$G$6,IF(X27&gt;=X26,$F$6,$G$6))</f>
        <v>ü</v>
      </c>
      <c r="Y28" s="301" t="str">
        <f>IF(ISBLANK(Y27),$G$6,IF(Y27&gt;=Y26,$F$6,$G$6))</f>
        <v>ü</v>
      </c>
      <c r="Z28" s="302"/>
      <c r="AA28" s="301" t="str">
        <f>IF(ISBLANK(AA27),$G$6,IF(AA27&gt;=AA26,$F$6,$G$6))</f>
        <v>ü</v>
      </c>
      <c r="AB28" s="301" t="str">
        <f>IF(ISBLANK(AB27),$G$6,IF(AB27&gt;=AB26,$F$6,$G$6))</f>
        <v>ü</v>
      </c>
      <c r="AC28" s="302"/>
      <c r="AD28" s="302"/>
      <c r="AE28" s="302"/>
      <c r="AF28" s="302"/>
      <c r="AG28" s="302"/>
      <c r="AH28" s="302"/>
      <c r="AI28" s="302"/>
      <c r="AJ28" s="301" t="str">
        <f>IF(ISBLANK(AJ27),$G$6,IF(AJ27&gt;=AJ26,$F$6,$G$6))</f>
        <v>ü</v>
      </c>
      <c r="AK28" s="301" t="str">
        <f>IF(ISBLANK(AK27),$G$6,IF(AK27&gt;=AK26,$F$6,$G$6))</f>
        <v>ü</v>
      </c>
    </row>
    <row r="29" spans="1:37" s="277" customFormat="1" ht="21" customHeight="1" x14ac:dyDescent="0.5">
      <c r="A29" s="157" t="s">
        <v>193</v>
      </c>
      <c r="B29" s="157"/>
      <c r="C29" s="157"/>
      <c r="D29" s="157"/>
      <c r="E29" s="157"/>
      <c r="F29" s="168" t="s">
        <v>194</v>
      </c>
      <c r="G29" s="296" t="s">
        <v>12</v>
      </c>
      <c r="H29" s="297">
        <f>'รายละเอียด 3.1.1'!H94</f>
        <v>26100</v>
      </c>
      <c r="I29" s="297">
        <f>'รายละเอียด 3.1.1'!I94</f>
        <v>47700</v>
      </c>
      <c r="J29" s="297">
        <f>'รายละเอียด 3.1.1'!J94</f>
        <v>22950</v>
      </c>
      <c r="K29" s="297">
        <f>'รายละเอียด 3.1.1'!K94</f>
        <v>25650</v>
      </c>
      <c r="L29" s="297">
        <f>'รายละเอียด 3.1.1'!L94</f>
        <v>26550</v>
      </c>
      <c r="M29" s="297">
        <f>'รายละเอียด 3.1.1'!M94</f>
        <v>22050</v>
      </c>
      <c r="N29" s="298"/>
      <c r="O29" s="297">
        <f>'รายละเอียด 3.1.1'!O94</f>
        <v>40050</v>
      </c>
      <c r="P29" s="297">
        <f>'รายละเอียด 3.1.1'!P94</f>
        <v>21600</v>
      </c>
      <c r="Q29" s="297">
        <f>'รายละเอียด 3.1.1'!Q94</f>
        <v>27000</v>
      </c>
      <c r="R29" s="297">
        <f>'รายละเอียด 3.1.1'!R94</f>
        <v>24300</v>
      </c>
      <c r="S29" s="297">
        <f>'รายละเอียด 3.1.1'!S94</f>
        <v>4950</v>
      </c>
      <c r="T29" s="297">
        <f>'รายละเอียด 3.1.1'!T94</f>
        <v>27000</v>
      </c>
      <c r="U29" s="297">
        <f>'รายละเอียด 3.1.1'!U94</f>
        <v>27450</v>
      </c>
      <c r="V29" s="297">
        <f>'รายละเอียด 3.1.1'!V94</f>
        <v>21150</v>
      </c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7">
        <f>'รายละเอียด 3.1.1'!AK94</f>
        <v>355500</v>
      </c>
    </row>
    <row r="30" spans="1:37" s="277" customFormat="1" x14ac:dyDescent="0.5">
      <c r="A30" s="157"/>
      <c r="B30" s="157"/>
      <c r="C30" s="157"/>
      <c r="D30" s="157"/>
      <c r="E30" s="157"/>
      <c r="F30" s="168"/>
      <c r="G30" s="296" t="s">
        <v>141</v>
      </c>
      <c r="H30" s="297">
        <f>'รายละเอียด 3.1.1'!H95</f>
        <v>37103</v>
      </c>
      <c r="I30" s="297">
        <f>'รายละเอียด 3.1.1'!I95</f>
        <v>131723</v>
      </c>
      <c r="J30" s="297">
        <f>'รายละเอียด 3.1.1'!J95</f>
        <v>60149</v>
      </c>
      <c r="K30" s="297">
        <f>'รายละเอียด 3.1.1'!K95</f>
        <v>59291</v>
      </c>
      <c r="L30" s="297">
        <f>'รายละเอียด 3.1.1'!L95</f>
        <v>29291</v>
      </c>
      <c r="M30" s="297">
        <f>'รายละเอียด 3.1.1'!M95</f>
        <v>58893</v>
      </c>
      <c r="N30" s="297">
        <f>'รายละเอียด 3.1.1'!N95</f>
        <v>4112</v>
      </c>
      <c r="O30" s="297">
        <f>'รายละเอียด 3.1.1'!O95</f>
        <v>12398</v>
      </c>
      <c r="P30" s="297">
        <f>'รายละเอียด 3.1.1'!P95</f>
        <v>86110</v>
      </c>
      <c r="Q30" s="297">
        <f>'รายละเอียด 3.1.1'!Q95</f>
        <v>43819</v>
      </c>
      <c r="R30" s="297">
        <f>'รายละเอียด 3.1.1'!R95</f>
        <v>84804</v>
      </c>
      <c r="S30" s="297">
        <f>'รายละเอียด 3.1.1'!S95</f>
        <v>5083</v>
      </c>
      <c r="T30" s="297">
        <f>'รายละเอียด 3.1.1'!T95</f>
        <v>38968</v>
      </c>
      <c r="U30" s="297">
        <f>'รายละเอียด 3.1.1'!U95</f>
        <v>32586</v>
      </c>
      <c r="V30" s="297">
        <f>'รายละเอียด 3.1.1'!V95</f>
        <v>18408</v>
      </c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7">
        <f>'รายละเอียด 3.1.1'!AK95</f>
        <v>702738</v>
      </c>
    </row>
    <row r="31" spans="1:37" s="277" customFormat="1" x14ac:dyDescent="0.4">
      <c r="A31" s="157"/>
      <c r="B31" s="157"/>
      <c r="C31" s="157"/>
      <c r="D31" s="157"/>
      <c r="E31" s="157"/>
      <c r="F31" s="168"/>
      <c r="G31" s="300" t="s">
        <v>138</v>
      </c>
      <c r="H31" s="301" t="str">
        <f t="shared" ref="H31:M31" si="8">IF(ISBLANK(H30),$G$6,IF(H30&gt;=H29,$F$6,$G$6))</f>
        <v>ü</v>
      </c>
      <c r="I31" s="301" t="str">
        <f t="shared" si="8"/>
        <v>ü</v>
      </c>
      <c r="J31" s="301" t="str">
        <f t="shared" si="8"/>
        <v>ü</v>
      </c>
      <c r="K31" s="301" t="str">
        <f t="shared" si="8"/>
        <v>ü</v>
      </c>
      <c r="L31" s="301" t="str">
        <f t="shared" si="8"/>
        <v>ü</v>
      </c>
      <c r="M31" s="301" t="str">
        <f t="shared" si="8"/>
        <v>ü</v>
      </c>
      <c r="N31" s="302"/>
      <c r="O31" s="301" t="str">
        <f t="shared" ref="O31:V31" si="9">IF(ISBLANK(O30),$G$6,IF(O30&gt;=O29,$F$6,$G$6))</f>
        <v>û</v>
      </c>
      <c r="P31" s="301" t="str">
        <f t="shared" si="9"/>
        <v>ü</v>
      </c>
      <c r="Q31" s="301" t="str">
        <f t="shared" si="9"/>
        <v>ü</v>
      </c>
      <c r="R31" s="301" t="str">
        <f t="shared" si="9"/>
        <v>ü</v>
      </c>
      <c r="S31" s="301" t="str">
        <f t="shared" si="9"/>
        <v>ü</v>
      </c>
      <c r="T31" s="301" t="str">
        <f t="shared" si="9"/>
        <v>ü</v>
      </c>
      <c r="U31" s="301" t="str">
        <f t="shared" si="9"/>
        <v>ü</v>
      </c>
      <c r="V31" s="301" t="str">
        <f t="shared" si="9"/>
        <v>û</v>
      </c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1" t="str">
        <f>IF(ISBLANK(AK30),$G$6,IF(AK30&gt;=AK29,$F$6,$G$6))</f>
        <v>ü</v>
      </c>
    </row>
    <row r="32" spans="1:37" s="277" customFormat="1" ht="21" customHeight="1" x14ac:dyDescent="0.5">
      <c r="A32" s="157" t="s">
        <v>195</v>
      </c>
      <c r="B32" s="157"/>
      <c r="C32" s="157"/>
      <c r="D32" s="157"/>
      <c r="E32" s="157"/>
      <c r="F32" s="158" t="s">
        <v>196</v>
      </c>
      <c r="G32" s="296" t="s">
        <v>12</v>
      </c>
      <c r="H32" s="297">
        <f>'รายละเอียด 3.1.1'!H97</f>
        <v>15</v>
      </c>
      <c r="I32" s="297">
        <f>'รายละเอียด 3.1.1'!I97</f>
        <v>15</v>
      </c>
      <c r="J32" s="297">
        <f>'รายละเอียด 3.1.1'!J97</f>
        <v>15</v>
      </c>
      <c r="K32" s="297">
        <f>'รายละเอียด 3.1.1'!K97</f>
        <v>15</v>
      </c>
      <c r="L32" s="297">
        <f>'รายละเอียด 3.1.1'!L97</f>
        <v>15</v>
      </c>
      <c r="M32" s="297">
        <f>'รายละเอียด 3.1.1'!M97</f>
        <v>15</v>
      </c>
      <c r="N32" s="297">
        <f>'รายละเอียด 3.1.1'!N97</f>
        <v>15</v>
      </c>
      <c r="O32" s="297">
        <f>'รายละเอียด 3.1.1'!O97</f>
        <v>15</v>
      </c>
      <c r="P32" s="297">
        <f>'รายละเอียด 3.1.1'!P97</f>
        <v>15</v>
      </c>
      <c r="Q32" s="297">
        <f>'รายละเอียด 3.1.1'!Q97</f>
        <v>15</v>
      </c>
      <c r="R32" s="297">
        <f>'รายละเอียด 3.1.1'!R97</f>
        <v>15</v>
      </c>
      <c r="S32" s="297">
        <f>'รายละเอียด 3.1.1'!S97</f>
        <v>15</v>
      </c>
      <c r="T32" s="297">
        <f>'รายละเอียด 3.1.1'!T97</f>
        <v>15</v>
      </c>
      <c r="U32" s="297">
        <f>'รายละเอียด 3.1.1'!U97</f>
        <v>15</v>
      </c>
      <c r="V32" s="297">
        <f>'รายละเอียด 3.1.1'!V97</f>
        <v>15</v>
      </c>
      <c r="W32" s="297">
        <f>'รายละเอียด 3.1.1'!W97</f>
        <v>5</v>
      </c>
      <c r="X32" s="297">
        <f>'รายละเอียด 3.1.1'!X97</f>
        <v>5</v>
      </c>
      <c r="Y32" s="297">
        <f>'รายละเอียด 3.1.1'!Y97</f>
        <v>5</v>
      </c>
      <c r="Z32" s="297">
        <f>'รายละเอียด 3.1.1'!Z97</f>
        <v>5</v>
      </c>
      <c r="AA32" s="297">
        <f>'รายละเอียด 3.1.1'!AA97</f>
        <v>5</v>
      </c>
      <c r="AB32" s="297">
        <f>'รายละเอียด 3.1.1'!AB97</f>
        <v>5</v>
      </c>
      <c r="AC32" s="297">
        <f>'รายละเอียด 3.1.1'!AC97</f>
        <v>5</v>
      </c>
      <c r="AD32" s="298"/>
      <c r="AE32" s="297">
        <f>'รายละเอียด 3.1.1'!AE97</f>
        <v>5</v>
      </c>
      <c r="AF32" s="297">
        <f>'รายละเอียด 3.1.1'!AF97</f>
        <v>5</v>
      </c>
      <c r="AG32" s="297">
        <f>'รายละเอียด 3.1.1'!AG97</f>
        <v>5</v>
      </c>
      <c r="AH32" s="297">
        <f>'รายละเอียด 3.1.1'!AH97</f>
        <v>5</v>
      </c>
      <c r="AI32" s="298"/>
      <c r="AJ32" s="297">
        <f>'รายละเอียด 3.1.1'!AJ97</f>
        <v>15</v>
      </c>
      <c r="AK32" s="297">
        <f>'รายละเอียด 3.1.1'!AK97</f>
        <v>280</v>
      </c>
    </row>
    <row r="33" spans="1:37" s="277" customFormat="1" x14ac:dyDescent="0.5">
      <c r="A33" s="157"/>
      <c r="B33" s="157"/>
      <c r="C33" s="157"/>
      <c r="D33" s="157"/>
      <c r="E33" s="157"/>
      <c r="F33" s="158"/>
      <c r="G33" s="296" t="s">
        <v>141</v>
      </c>
      <c r="H33" s="297">
        <f>'รายละเอียด 3.1.1'!H98</f>
        <v>15</v>
      </c>
      <c r="I33" s="297">
        <f>'รายละเอียด 3.1.1'!I98</f>
        <v>16</v>
      </c>
      <c r="J33" s="297">
        <f>'รายละเอียด 3.1.1'!J98</f>
        <v>15</v>
      </c>
      <c r="K33" s="297">
        <f>'รายละเอียด 3.1.1'!K98</f>
        <v>16</v>
      </c>
      <c r="L33" s="297">
        <f>'รายละเอียด 3.1.1'!L98</f>
        <v>15</v>
      </c>
      <c r="M33" s="297">
        <f>'รายละเอียด 3.1.1'!M98</f>
        <v>40</v>
      </c>
      <c r="N33" s="297">
        <f>'รายละเอียด 3.1.1'!N98</f>
        <v>16</v>
      </c>
      <c r="O33" s="297">
        <f>'รายละเอียด 3.1.1'!O98</f>
        <v>15</v>
      </c>
      <c r="P33" s="297">
        <f>'รายละเอียด 3.1.1'!P98</f>
        <v>15</v>
      </c>
      <c r="Q33" s="297">
        <f>'รายละเอียด 3.1.1'!Q98</f>
        <v>15</v>
      </c>
      <c r="R33" s="297">
        <f>'รายละเอียด 3.1.1'!R98</f>
        <v>29</v>
      </c>
      <c r="S33" s="297">
        <f>'รายละเอียด 3.1.1'!S98</f>
        <v>16</v>
      </c>
      <c r="T33" s="297">
        <f>'รายละเอียด 3.1.1'!T98</f>
        <v>15</v>
      </c>
      <c r="U33" s="297">
        <f>'รายละเอียด 3.1.1'!U98</f>
        <v>14</v>
      </c>
      <c r="V33" s="297">
        <f>'รายละเอียด 3.1.1'!V98</f>
        <v>15</v>
      </c>
      <c r="W33" s="297">
        <f>'รายละเอียด 3.1.1'!W98</f>
        <v>5</v>
      </c>
      <c r="X33" s="297">
        <f>'รายละเอียด 3.1.1'!X98</f>
        <v>9</v>
      </c>
      <c r="Y33" s="297">
        <f>'รายละเอียด 3.1.1'!Y98</f>
        <v>5</v>
      </c>
      <c r="Z33" s="297">
        <f>'รายละเอียด 3.1.1'!Z98</f>
        <v>6</v>
      </c>
      <c r="AA33" s="297">
        <f>'รายละเอียด 3.1.1'!AA98</f>
        <v>24</v>
      </c>
      <c r="AB33" s="297">
        <f>'รายละเอียด 3.1.1'!AB98</f>
        <v>5</v>
      </c>
      <c r="AC33" s="297">
        <f>'รายละเอียด 3.1.1'!AC98</f>
        <v>5</v>
      </c>
      <c r="AD33" s="298"/>
      <c r="AE33" s="297">
        <f>'รายละเอียด 3.1.1'!AE98</f>
        <v>5</v>
      </c>
      <c r="AF33" s="297">
        <f>'รายละเอียด 3.1.1'!AF98</f>
        <v>18</v>
      </c>
      <c r="AG33" s="297">
        <f>'รายละเอียด 3.1.1'!AG98</f>
        <v>5</v>
      </c>
      <c r="AH33" s="297">
        <f>'รายละเอียด 3.1.1'!AH98</f>
        <v>6</v>
      </c>
      <c r="AI33" s="298"/>
      <c r="AJ33" s="297">
        <f>'รายละเอียด 3.1.1'!AJ98</f>
        <v>15</v>
      </c>
      <c r="AK33" s="297">
        <f>'รายละเอียด 3.1.1'!AK98</f>
        <v>375</v>
      </c>
    </row>
    <row r="34" spans="1:37" s="277" customFormat="1" x14ac:dyDescent="0.4">
      <c r="A34" s="157"/>
      <c r="B34" s="157"/>
      <c r="C34" s="157"/>
      <c r="D34" s="157"/>
      <c r="E34" s="157"/>
      <c r="F34" s="158"/>
      <c r="G34" s="300" t="s">
        <v>138</v>
      </c>
      <c r="H34" s="301" t="str">
        <f t="shared" ref="H34:AC34" si="10">IF(ISBLANK(H33),$G$6,IF(H33&gt;=H32,$F$6,$G$6))</f>
        <v>ü</v>
      </c>
      <c r="I34" s="301" t="str">
        <f t="shared" si="10"/>
        <v>ü</v>
      </c>
      <c r="J34" s="301" t="str">
        <f t="shared" si="10"/>
        <v>ü</v>
      </c>
      <c r="K34" s="301" t="str">
        <f t="shared" si="10"/>
        <v>ü</v>
      </c>
      <c r="L34" s="301" t="str">
        <f t="shared" si="10"/>
        <v>ü</v>
      </c>
      <c r="M34" s="301" t="str">
        <f t="shared" si="10"/>
        <v>ü</v>
      </c>
      <c r="N34" s="301" t="str">
        <f t="shared" si="10"/>
        <v>ü</v>
      </c>
      <c r="O34" s="301" t="str">
        <f t="shared" si="10"/>
        <v>ü</v>
      </c>
      <c r="P34" s="301" t="str">
        <f t="shared" si="10"/>
        <v>ü</v>
      </c>
      <c r="Q34" s="301" t="str">
        <f t="shared" si="10"/>
        <v>ü</v>
      </c>
      <c r="R34" s="301" t="str">
        <f t="shared" si="10"/>
        <v>ü</v>
      </c>
      <c r="S34" s="301" t="str">
        <f t="shared" si="10"/>
        <v>ü</v>
      </c>
      <c r="T34" s="301" t="str">
        <f t="shared" si="10"/>
        <v>ü</v>
      </c>
      <c r="U34" s="301" t="str">
        <f t="shared" si="10"/>
        <v>û</v>
      </c>
      <c r="V34" s="301" t="str">
        <f t="shared" si="10"/>
        <v>ü</v>
      </c>
      <c r="W34" s="301" t="str">
        <f t="shared" si="10"/>
        <v>ü</v>
      </c>
      <c r="X34" s="301" t="str">
        <f t="shared" si="10"/>
        <v>ü</v>
      </c>
      <c r="Y34" s="301" t="str">
        <f t="shared" si="10"/>
        <v>ü</v>
      </c>
      <c r="Z34" s="301" t="str">
        <f t="shared" si="10"/>
        <v>ü</v>
      </c>
      <c r="AA34" s="301" t="str">
        <f t="shared" si="10"/>
        <v>ü</v>
      </c>
      <c r="AB34" s="301" t="str">
        <f t="shared" si="10"/>
        <v>ü</v>
      </c>
      <c r="AC34" s="301" t="str">
        <f t="shared" si="10"/>
        <v>ü</v>
      </c>
      <c r="AD34" s="302"/>
      <c r="AE34" s="301" t="str">
        <f>IF(ISBLANK(AE33),$G$6,IF(AE33&gt;=AE32,$F$6,$G$6))</f>
        <v>ü</v>
      </c>
      <c r="AF34" s="301" t="str">
        <f>IF(ISBLANK(AF33),$G$6,IF(AF33&gt;=AF32,$F$6,$G$6))</f>
        <v>ü</v>
      </c>
      <c r="AG34" s="301" t="str">
        <f>IF(ISBLANK(AG33),$G$6,IF(AG33&gt;=AG32,$F$6,$G$6))</f>
        <v>ü</v>
      </c>
      <c r="AH34" s="301" t="str">
        <f>IF(ISBLANK(AH33),$G$6,IF(AH33&gt;=AH32,$F$6,$G$6))</f>
        <v>ü</v>
      </c>
      <c r="AI34" s="302"/>
      <c r="AJ34" s="301" t="str">
        <f>IF(ISBLANK(AJ33),$G$6,IF(AJ33&gt;=AJ32,$F$6,$G$6))</f>
        <v>ü</v>
      </c>
      <c r="AK34" s="301" t="str">
        <f>IF(ISBLANK(AK33),$G$6,IF(AK33&gt;=AK32,$F$6,$G$6))</f>
        <v>ü</v>
      </c>
    </row>
    <row r="35" spans="1:37" s="277" customFormat="1" ht="21" customHeight="1" x14ac:dyDescent="0.5">
      <c r="A35" s="157" t="s">
        <v>197</v>
      </c>
      <c r="B35" s="157"/>
      <c r="C35" s="157"/>
      <c r="D35" s="157"/>
      <c r="E35" s="157"/>
      <c r="F35" s="169" t="s">
        <v>198</v>
      </c>
      <c r="G35" s="296" t="s">
        <v>12</v>
      </c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26">
        <f>'รายละเอียด 3.1.1'!Y100</f>
        <v>550000</v>
      </c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22">
        <f>'รายละเอียด 3.1.1'!AK100</f>
        <v>550000</v>
      </c>
    </row>
    <row r="36" spans="1:37" s="277" customFormat="1" x14ac:dyDescent="0.5">
      <c r="A36" s="157"/>
      <c r="B36" s="157"/>
      <c r="C36" s="157"/>
      <c r="D36" s="157"/>
      <c r="E36" s="157"/>
      <c r="F36" s="169"/>
      <c r="G36" s="296" t="s">
        <v>141</v>
      </c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26">
        <f>'รายละเอียด 3.1.1'!Y101</f>
        <v>564228</v>
      </c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22">
        <f>'รายละเอียด 3.1.1'!AK101</f>
        <v>564228</v>
      </c>
    </row>
    <row r="37" spans="1:37" s="277" customFormat="1" x14ac:dyDescent="0.4">
      <c r="A37" s="157"/>
      <c r="B37" s="157"/>
      <c r="C37" s="157"/>
      <c r="D37" s="157"/>
      <c r="E37" s="157"/>
      <c r="F37" s="169"/>
      <c r="G37" s="300" t="s">
        <v>138</v>
      </c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1" t="str">
        <f>IF(ISBLANK(Y36),$G$6,IF(Y36&gt;=Y35,$F$6,$G$6))</f>
        <v>ü</v>
      </c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1" t="str">
        <f>IF(ISBLANK(AK36),$G$6,IF(AK36&gt;=AK35,$F$6,$G$6))</f>
        <v>ü</v>
      </c>
    </row>
    <row r="38" spans="1:37" s="277" customFormat="1" ht="21" customHeight="1" x14ac:dyDescent="0.4">
      <c r="A38" s="303" t="s">
        <v>201</v>
      </c>
      <c r="B38" s="304"/>
      <c r="C38" s="304"/>
      <c r="D38" s="304"/>
      <c r="E38" s="304"/>
      <c r="F38" s="305"/>
      <c r="G38" s="296" t="s">
        <v>160</v>
      </c>
      <c r="H38" s="306">
        <f>COUNTA(H35,H32,H29,H26,H23,H20,H17)</f>
        <v>5</v>
      </c>
      <c r="I38" s="306">
        <f t="shared" ref="I38:AK38" si="11">COUNTA(I35,I32,I29,I26,I23,I20,I17)</f>
        <v>5</v>
      </c>
      <c r="J38" s="306">
        <f t="shared" si="11"/>
        <v>5</v>
      </c>
      <c r="K38" s="306">
        <f t="shared" si="11"/>
        <v>5</v>
      </c>
      <c r="L38" s="306">
        <f t="shared" si="11"/>
        <v>5</v>
      </c>
      <c r="M38" s="306">
        <f t="shared" si="11"/>
        <v>5</v>
      </c>
      <c r="N38" s="306">
        <f t="shared" si="11"/>
        <v>4</v>
      </c>
      <c r="O38" s="306">
        <f t="shared" si="11"/>
        <v>5</v>
      </c>
      <c r="P38" s="306">
        <f t="shared" si="11"/>
        <v>5</v>
      </c>
      <c r="Q38" s="306">
        <f t="shared" si="11"/>
        <v>5</v>
      </c>
      <c r="R38" s="306">
        <f t="shared" si="11"/>
        <v>5</v>
      </c>
      <c r="S38" s="306">
        <f t="shared" si="11"/>
        <v>5</v>
      </c>
      <c r="T38" s="306">
        <f t="shared" si="11"/>
        <v>5</v>
      </c>
      <c r="U38" s="306">
        <f t="shared" si="11"/>
        <v>5</v>
      </c>
      <c r="V38" s="306">
        <f t="shared" si="11"/>
        <v>5</v>
      </c>
      <c r="W38" s="306">
        <f t="shared" si="11"/>
        <v>3</v>
      </c>
      <c r="X38" s="306">
        <f t="shared" si="11"/>
        <v>4</v>
      </c>
      <c r="Y38" s="306">
        <f t="shared" si="11"/>
        <v>5</v>
      </c>
      <c r="Z38" s="306">
        <f t="shared" si="11"/>
        <v>3</v>
      </c>
      <c r="AA38" s="306">
        <f t="shared" si="11"/>
        <v>4</v>
      </c>
      <c r="AB38" s="306">
        <f t="shared" si="11"/>
        <v>5</v>
      </c>
      <c r="AC38" s="306">
        <f t="shared" si="11"/>
        <v>3</v>
      </c>
      <c r="AD38" s="306">
        <f t="shared" si="11"/>
        <v>2</v>
      </c>
      <c r="AE38" s="306">
        <f t="shared" si="11"/>
        <v>3</v>
      </c>
      <c r="AF38" s="306">
        <f t="shared" si="11"/>
        <v>3</v>
      </c>
      <c r="AG38" s="306">
        <f t="shared" si="11"/>
        <v>3</v>
      </c>
      <c r="AH38" s="306">
        <f t="shared" si="11"/>
        <v>3</v>
      </c>
      <c r="AI38" s="306">
        <f t="shared" si="11"/>
        <v>2</v>
      </c>
      <c r="AJ38" s="306">
        <f t="shared" si="11"/>
        <v>4</v>
      </c>
      <c r="AK38" s="306">
        <f t="shared" si="11"/>
        <v>7</v>
      </c>
    </row>
    <row r="39" spans="1:37" s="277" customFormat="1" ht="21" customHeight="1" x14ac:dyDescent="0.5">
      <c r="A39" s="308"/>
      <c r="B39" s="309"/>
      <c r="C39" s="309"/>
      <c r="D39" s="309"/>
      <c r="E39" s="309"/>
      <c r="F39" s="310"/>
      <c r="G39" s="296" t="s">
        <v>161</v>
      </c>
      <c r="H39" s="311">
        <f t="shared" ref="H39:AK39" si="12">COUNTIF(H17:H37,$F$16)</f>
        <v>4</v>
      </c>
      <c r="I39" s="311">
        <f t="shared" si="12"/>
        <v>3</v>
      </c>
      <c r="J39" s="311">
        <f t="shared" si="12"/>
        <v>5</v>
      </c>
      <c r="K39" s="311">
        <f t="shared" si="12"/>
        <v>4</v>
      </c>
      <c r="L39" s="311">
        <f t="shared" si="12"/>
        <v>3</v>
      </c>
      <c r="M39" s="311">
        <f t="shared" si="12"/>
        <v>5</v>
      </c>
      <c r="N39" s="311">
        <f t="shared" si="12"/>
        <v>2</v>
      </c>
      <c r="O39" s="311">
        <f t="shared" si="12"/>
        <v>4</v>
      </c>
      <c r="P39" s="311">
        <f t="shared" si="12"/>
        <v>3</v>
      </c>
      <c r="Q39" s="311">
        <f t="shared" si="12"/>
        <v>4</v>
      </c>
      <c r="R39" s="311">
        <f t="shared" si="12"/>
        <v>3</v>
      </c>
      <c r="S39" s="311">
        <f t="shared" si="12"/>
        <v>4</v>
      </c>
      <c r="T39" s="311">
        <f t="shared" si="12"/>
        <v>5</v>
      </c>
      <c r="U39" s="311">
        <f t="shared" si="12"/>
        <v>3</v>
      </c>
      <c r="V39" s="311">
        <f t="shared" si="12"/>
        <v>3</v>
      </c>
      <c r="W39" s="311">
        <f t="shared" si="12"/>
        <v>2</v>
      </c>
      <c r="X39" s="311">
        <f t="shared" si="12"/>
        <v>4</v>
      </c>
      <c r="Y39" s="311">
        <f t="shared" si="12"/>
        <v>5</v>
      </c>
      <c r="Z39" s="311">
        <f t="shared" si="12"/>
        <v>2</v>
      </c>
      <c r="AA39" s="311">
        <f t="shared" si="12"/>
        <v>4</v>
      </c>
      <c r="AB39" s="311">
        <f t="shared" si="12"/>
        <v>3</v>
      </c>
      <c r="AC39" s="311">
        <f t="shared" si="12"/>
        <v>3</v>
      </c>
      <c r="AD39" s="311">
        <f t="shared" si="12"/>
        <v>1</v>
      </c>
      <c r="AE39" s="311">
        <f t="shared" si="12"/>
        <v>3</v>
      </c>
      <c r="AF39" s="311">
        <f t="shared" si="12"/>
        <v>3</v>
      </c>
      <c r="AG39" s="311">
        <f t="shared" si="12"/>
        <v>3</v>
      </c>
      <c r="AH39" s="311">
        <f t="shared" si="12"/>
        <v>2</v>
      </c>
      <c r="AI39" s="311">
        <f t="shared" si="12"/>
        <v>2</v>
      </c>
      <c r="AJ39" s="311">
        <f t="shared" si="12"/>
        <v>3</v>
      </c>
      <c r="AK39" s="311">
        <f t="shared" si="12"/>
        <v>6</v>
      </c>
    </row>
    <row r="40" spans="1:37" s="277" customFormat="1" ht="21" customHeight="1" x14ac:dyDescent="0.5">
      <c r="A40" s="313"/>
      <c r="B40" s="314"/>
      <c r="C40" s="314"/>
      <c r="D40" s="314"/>
      <c r="E40" s="314"/>
      <c r="F40" s="315"/>
      <c r="G40" s="296" t="s">
        <v>15</v>
      </c>
      <c r="H40" s="311">
        <f t="shared" ref="H40:AK40" si="13">IFERROR(IF(H39&gt;0,ROUND((H39/H38)*100,2),"N/A"),0)</f>
        <v>80</v>
      </c>
      <c r="I40" s="311">
        <f t="shared" si="13"/>
        <v>60</v>
      </c>
      <c r="J40" s="311">
        <f t="shared" si="13"/>
        <v>100</v>
      </c>
      <c r="K40" s="311">
        <f t="shared" si="13"/>
        <v>80</v>
      </c>
      <c r="L40" s="311">
        <f t="shared" si="13"/>
        <v>60</v>
      </c>
      <c r="M40" s="311">
        <f t="shared" si="13"/>
        <v>100</v>
      </c>
      <c r="N40" s="311">
        <f t="shared" si="13"/>
        <v>50</v>
      </c>
      <c r="O40" s="311">
        <f t="shared" si="13"/>
        <v>80</v>
      </c>
      <c r="P40" s="311">
        <f t="shared" si="13"/>
        <v>60</v>
      </c>
      <c r="Q40" s="311">
        <f t="shared" si="13"/>
        <v>80</v>
      </c>
      <c r="R40" s="311">
        <f t="shared" si="13"/>
        <v>60</v>
      </c>
      <c r="S40" s="311">
        <f t="shared" si="13"/>
        <v>80</v>
      </c>
      <c r="T40" s="311">
        <f t="shared" si="13"/>
        <v>100</v>
      </c>
      <c r="U40" s="311">
        <f t="shared" si="13"/>
        <v>60</v>
      </c>
      <c r="V40" s="311">
        <f t="shared" si="13"/>
        <v>60</v>
      </c>
      <c r="W40" s="311">
        <f t="shared" si="13"/>
        <v>66.67</v>
      </c>
      <c r="X40" s="311">
        <f t="shared" si="13"/>
        <v>100</v>
      </c>
      <c r="Y40" s="311">
        <f t="shared" si="13"/>
        <v>100</v>
      </c>
      <c r="Z40" s="311">
        <f t="shared" si="13"/>
        <v>66.67</v>
      </c>
      <c r="AA40" s="311">
        <f t="shared" si="13"/>
        <v>100</v>
      </c>
      <c r="AB40" s="311">
        <f t="shared" si="13"/>
        <v>60</v>
      </c>
      <c r="AC40" s="311">
        <f t="shared" si="13"/>
        <v>100</v>
      </c>
      <c r="AD40" s="311">
        <f t="shared" si="13"/>
        <v>50</v>
      </c>
      <c r="AE40" s="311">
        <f t="shared" si="13"/>
        <v>100</v>
      </c>
      <c r="AF40" s="311">
        <f t="shared" si="13"/>
        <v>100</v>
      </c>
      <c r="AG40" s="311">
        <f t="shared" si="13"/>
        <v>100</v>
      </c>
      <c r="AH40" s="311">
        <f t="shared" si="13"/>
        <v>66.67</v>
      </c>
      <c r="AI40" s="311">
        <f t="shared" si="13"/>
        <v>100</v>
      </c>
      <c r="AJ40" s="311">
        <f t="shared" si="13"/>
        <v>75</v>
      </c>
      <c r="AK40" s="311">
        <f t="shared" si="13"/>
        <v>85.71</v>
      </c>
    </row>
    <row r="41" spans="1:37" s="277" customFormat="1" ht="21" customHeight="1" x14ac:dyDescent="0.4">
      <c r="A41" s="321" t="s">
        <v>227</v>
      </c>
      <c r="B41" s="322"/>
      <c r="C41" s="322"/>
      <c r="D41" s="322"/>
      <c r="E41" s="322"/>
      <c r="F41" s="323"/>
      <c r="G41" s="324" t="s">
        <v>160</v>
      </c>
      <c r="H41" s="325">
        <f>H13+H38</f>
        <v>7</v>
      </c>
      <c r="I41" s="325">
        <f t="shared" ref="I41:AK42" si="14">I13+I38</f>
        <v>7</v>
      </c>
      <c r="J41" s="325">
        <f t="shared" si="14"/>
        <v>7</v>
      </c>
      <c r="K41" s="325">
        <f t="shared" si="14"/>
        <v>7</v>
      </c>
      <c r="L41" s="325">
        <f t="shared" si="14"/>
        <v>7</v>
      </c>
      <c r="M41" s="325">
        <f t="shared" si="14"/>
        <v>7</v>
      </c>
      <c r="N41" s="325">
        <f t="shared" si="14"/>
        <v>6</v>
      </c>
      <c r="O41" s="325">
        <f t="shared" si="14"/>
        <v>7</v>
      </c>
      <c r="P41" s="325">
        <f t="shared" si="14"/>
        <v>7</v>
      </c>
      <c r="Q41" s="325">
        <f t="shared" si="14"/>
        <v>7</v>
      </c>
      <c r="R41" s="325">
        <f t="shared" si="14"/>
        <v>7</v>
      </c>
      <c r="S41" s="325">
        <f t="shared" si="14"/>
        <v>7</v>
      </c>
      <c r="T41" s="325">
        <f t="shared" si="14"/>
        <v>7</v>
      </c>
      <c r="U41" s="325">
        <f t="shared" si="14"/>
        <v>7</v>
      </c>
      <c r="V41" s="325">
        <f t="shared" si="14"/>
        <v>7</v>
      </c>
      <c r="W41" s="325">
        <f t="shared" si="14"/>
        <v>5</v>
      </c>
      <c r="X41" s="325">
        <f t="shared" si="14"/>
        <v>4</v>
      </c>
      <c r="Y41" s="325">
        <f t="shared" si="14"/>
        <v>5</v>
      </c>
      <c r="Z41" s="325">
        <f t="shared" si="14"/>
        <v>3</v>
      </c>
      <c r="AA41" s="325">
        <f t="shared" si="14"/>
        <v>4</v>
      </c>
      <c r="AB41" s="325">
        <f t="shared" si="14"/>
        <v>5</v>
      </c>
      <c r="AC41" s="325">
        <f t="shared" si="14"/>
        <v>3</v>
      </c>
      <c r="AD41" s="325">
        <f t="shared" si="14"/>
        <v>2</v>
      </c>
      <c r="AE41" s="325">
        <f t="shared" si="14"/>
        <v>3</v>
      </c>
      <c r="AF41" s="325">
        <f t="shared" si="14"/>
        <v>3</v>
      </c>
      <c r="AG41" s="325">
        <f t="shared" si="14"/>
        <v>3</v>
      </c>
      <c r="AH41" s="325">
        <f t="shared" si="14"/>
        <v>3</v>
      </c>
      <c r="AI41" s="325">
        <f t="shared" si="14"/>
        <v>2</v>
      </c>
      <c r="AJ41" s="325">
        <f t="shared" si="14"/>
        <v>4</v>
      </c>
      <c r="AK41" s="325">
        <f t="shared" si="14"/>
        <v>9</v>
      </c>
    </row>
    <row r="42" spans="1:37" s="277" customFormat="1" ht="21" customHeight="1" x14ac:dyDescent="0.4">
      <c r="A42" s="326"/>
      <c r="B42" s="327"/>
      <c r="C42" s="327"/>
      <c r="D42" s="327"/>
      <c r="E42" s="327"/>
      <c r="F42" s="328"/>
      <c r="G42" s="324" t="s">
        <v>161</v>
      </c>
      <c r="H42" s="325">
        <f>H14+H39</f>
        <v>4</v>
      </c>
      <c r="I42" s="325">
        <f t="shared" si="14"/>
        <v>5</v>
      </c>
      <c r="J42" s="325">
        <f t="shared" si="14"/>
        <v>5</v>
      </c>
      <c r="K42" s="325">
        <f t="shared" si="14"/>
        <v>5</v>
      </c>
      <c r="L42" s="325">
        <f t="shared" si="14"/>
        <v>4</v>
      </c>
      <c r="M42" s="325">
        <f t="shared" si="14"/>
        <v>7</v>
      </c>
      <c r="N42" s="325">
        <f t="shared" si="14"/>
        <v>2</v>
      </c>
      <c r="O42" s="325">
        <f t="shared" si="14"/>
        <v>6</v>
      </c>
      <c r="P42" s="325">
        <f t="shared" si="14"/>
        <v>3</v>
      </c>
      <c r="Q42" s="325">
        <f t="shared" si="14"/>
        <v>6</v>
      </c>
      <c r="R42" s="325">
        <f t="shared" si="14"/>
        <v>5</v>
      </c>
      <c r="S42" s="325">
        <f t="shared" si="14"/>
        <v>4</v>
      </c>
      <c r="T42" s="325">
        <f t="shared" si="14"/>
        <v>7</v>
      </c>
      <c r="U42" s="325">
        <f t="shared" si="14"/>
        <v>4</v>
      </c>
      <c r="V42" s="325">
        <f t="shared" si="14"/>
        <v>3</v>
      </c>
      <c r="W42" s="325">
        <f t="shared" si="14"/>
        <v>2</v>
      </c>
      <c r="X42" s="325">
        <f t="shared" si="14"/>
        <v>4</v>
      </c>
      <c r="Y42" s="325">
        <f t="shared" si="14"/>
        <v>5</v>
      </c>
      <c r="Z42" s="325">
        <f t="shared" si="14"/>
        <v>2</v>
      </c>
      <c r="AA42" s="325">
        <f t="shared" si="14"/>
        <v>4</v>
      </c>
      <c r="AB42" s="325">
        <f t="shared" si="14"/>
        <v>3</v>
      </c>
      <c r="AC42" s="325">
        <f t="shared" si="14"/>
        <v>3</v>
      </c>
      <c r="AD42" s="325">
        <f t="shared" si="14"/>
        <v>1</v>
      </c>
      <c r="AE42" s="325">
        <f t="shared" si="14"/>
        <v>3</v>
      </c>
      <c r="AF42" s="325">
        <f t="shared" si="14"/>
        <v>3</v>
      </c>
      <c r="AG42" s="325">
        <f t="shared" si="14"/>
        <v>3</v>
      </c>
      <c r="AH42" s="325">
        <f t="shared" si="14"/>
        <v>2</v>
      </c>
      <c r="AI42" s="325">
        <f t="shared" si="14"/>
        <v>2</v>
      </c>
      <c r="AJ42" s="325">
        <f t="shared" si="14"/>
        <v>3</v>
      </c>
      <c r="AK42" s="325">
        <f t="shared" si="14"/>
        <v>7</v>
      </c>
    </row>
    <row r="43" spans="1:37" s="277" customFormat="1" ht="21" customHeight="1" x14ac:dyDescent="0.4">
      <c r="A43" s="329"/>
      <c r="B43" s="330"/>
      <c r="C43" s="330"/>
      <c r="D43" s="330"/>
      <c r="E43" s="330"/>
      <c r="F43" s="331"/>
      <c r="G43" s="324" t="s">
        <v>15</v>
      </c>
      <c r="H43" s="332">
        <f>IFERROR(IF(H42&gt;0,ROUND((H42/H41)*100,2),"N/A"),0)</f>
        <v>57.14</v>
      </c>
      <c r="I43" s="332">
        <f t="shared" ref="I43:AK43" si="15">IFERROR(IF(I42&gt;0,ROUND((I42/I41)*100,2),"N/A"),0)</f>
        <v>71.430000000000007</v>
      </c>
      <c r="J43" s="332">
        <f t="shared" si="15"/>
        <v>71.430000000000007</v>
      </c>
      <c r="K43" s="332">
        <f t="shared" si="15"/>
        <v>71.430000000000007</v>
      </c>
      <c r="L43" s="332">
        <f t="shared" si="15"/>
        <v>57.14</v>
      </c>
      <c r="M43" s="332">
        <f t="shared" si="15"/>
        <v>100</v>
      </c>
      <c r="N43" s="332">
        <f t="shared" si="15"/>
        <v>33.33</v>
      </c>
      <c r="O43" s="332">
        <f t="shared" si="15"/>
        <v>85.71</v>
      </c>
      <c r="P43" s="332">
        <f t="shared" si="15"/>
        <v>42.86</v>
      </c>
      <c r="Q43" s="332">
        <f t="shared" si="15"/>
        <v>85.71</v>
      </c>
      <c r="R43" s="332">
        <f t="shared" si="15"/>
        <v>71.430000000000007</v>
      </c>
      <c r="S43" s="332">
        <f t="shared" si="15"/>
        <v>57.14</v>
      </c>
      <c r="T43" s="332">
        <f t="shared" si="15"/>
        <v>100</v>
      </c>
      <c r="U43" s="332">
        <f t="shared" si="15"/>
        <v>57.14</v>
      </c>
      <c r="V43" s="332">
        <f t="shared" si="15"/>
        <v>42.86</v>
      </c>
      <c r="W43" s="332">
        <f t="shared" si="15"/>
        <v>40</v>
      </c>
      <c r="X43" s="332">
        <f t="shared" si="15"/>
        <v>100</v>
      </c>
      <c r="Y43" s="332">
        <f t="shared" si="15"/>
        <v>100</v>
      </c>
      <c r="Z43" s="332">
        <f t="shared" si="15"/>
        <v>66.67</v>
      </c>
      <c r="AA43" s="332">
        <f t="shared" si="15"/>
        <v>100</v>
      </c>
      <c r="AB43" s="332">
        <f t="shared" si="15"/>
        <v>60</v>
      </c>
      <c r="AC43" s="332">
        <f t="shared" si="15"/>
        <v>100</v>
      </c>
      <c r="AD43" s="332">
        <f t="shared" si="15"/>
        <v>50</v>
      </c>
      <c r="AE43" s="332">
        <f t="shared" si="15"/>
        <v>100</v>
      </c>
      <c r="AF43" s="332">
        <f t="shared" si="15"/>
        <v>100</v>
      </c>
      <c r="AG43" s="332">
        <f t="shared" si="15"/>
        <v>100</v>
      </c>
      <c r="AH43" s="332">
        <f t="shared" si="15"/>
        <v>66.67</v>
      </c>
      <c r="AI43" s="332">
        <f t="shared" si="15"/>
        <v>100</v>
      </c>
      <c r="AJ43" s="332">
        <f t="shared" si="15"/>
        <v>75</v>
      </c>
      <c r="AK43" s="332">
        <f t="shared" si="15"/>
        <v>77.78</v>
      </c>
    </row>
    <row r="44" spans="1:37" s="277" customFormat="1" x14ac:dyDescent="0.55000000000000004">
      <c r="A44" s="333"/>
      <c r="B44" s="281"/>
      <c r="C44" s="281"/>
      <c r="D44" s="281"/>
      <c r="E44" s="281"/>
      <c r="F44" s="334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AK44" s="278"/>
    </row>
    <row r="45" spans="1:37" s="277" customFormat="1" x14ac:dyDescent="0.55000000000000004">
      <c r="A45" s="333"/>
      <c r="B45" s="281"/>
      <c r="C45" s="281"/>
      <c r="D45" s="281"/>
      <c r="E45" s="281"/>
      <c r="F45" s="334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AK45" s="278"/>
    </row>
    <row r="46" spans="1:37" s="277" customFormat="1" x14ac:dyDescent="0.55000000000000004">
      <c r="A46" s="333"/>
      <c r="B46" s="281"/>
      <c r="C46" s="281"/>
      <c r="D46" s="281"/>
      <c r="E46" s="281"/>
      <c r="F46" s="334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AK46" s="278"/>
    </row>
    <row r="47" spans="1:37" s="277" customFormat="1" x14ac:dyDescent="0.55000000000000004">
      <c r="A47" s="333"/>
      <c r="B47" s="281"/>
      <c r="C47" s="281"/>
      <c r="D47" s="281"/>
      <c r="E47" s="281"/>
      <c r="F47" s="334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AK47" s="278"/>
    </row>
    <row r="48" spans="1:37" s="277" customFormat="1" x14ac:dyDescent="0.55000000000000004">
      <c r="A48" s="333"/>
      <c r="B48" s="281"/>
      <c r="C48" s="281"/>
      <c r="D48" s="281"/>
      <c r="E48" s="281"/>
      <c r="F48" s="334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AK48" s="278"/>
    </row>
    <row r="49" spans="1:37" s="277" customFormat="1" x14ac:dyDescent="0.55000000000000004">
      <c r="A49" s="333"/>
      <c r="B49" s="281"/>
      <c r="C49" s="281"/>
      <c r="D49" s="281"/>
      <c r="E49" s="281"/>
      <c r="F49" s="334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AK49" s="278"/>
    </row>
    <row r="50" spans="1:37" s="277" customFormat="1" x14ac:dyDescent="0.55000000000000004">
      <c r="A50" s="333"/>
      <c r="B50" s="281"/>
      <c r="C50" s="281"/>
      <c r="D50" s="281"/>
      <c r="E50" s="281"/>
      <c r="F50" s="334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AK50" s="278"/>
    </row>
    <row r="51" spans="1:37" s="277" customFormat="1" x14ac:dyDescent="0.55000000000000004">
      <c r="A51" s="333"/>
      <c r="B51" s="281"/>
      <c r="C51" s="281"/>
      <c r="D51" s="281"/>
      <c r="E51" s="281"/>
      <c r="F51" s="334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AK51" s="278"/>
    </row>
    <row r="52" spans="1:37" s="277" customFormat="1" x14ac:dyDescent="0.55000000000000004">
      <c r="A52" s="333"/>
      <c r="B52" s="281"/>
      <c r="C52" s="281"/>
      <c r="D52" s="281"/>
      <c r="E52" s="281"/>
      <c r="F52" s="334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AK52" s="278"/>
    </row>
    <row r="53" spans="1:37" s="277" customFormat="1" x14ac:dyDescent="0.55000000000000004">
      <c r="A53" s="333"/>
      <c r="B53" s="281"/>
      <c r="C53" s="281"/>
      <c r="D53" s="281"/>
      <c r="E53" s="281"/>
      <c r="F53" s="334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AK53" s="278"/>
    </row>
    <row r="54" spans="1:37" s="277" customFormat="1" x14ac:dyDescent="0.55000000000000004">
      <c r="A54" s="333"/>
      <c r="B54" s="281"/>
      <c r="C54" s="281"/>
      <c r="D54" s="281"/>
      <c r="E54" s="281"/>
      <c r="F54" s="334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AK54" s="278"/>
    </row>
    <row r="55" spans="1:37" s="277" customFormat="1" x14ac:dyDescent="0.55000000000000004">
      <c r="A55" s="333"/>
      <c r="B55" s="281"/>
      <c r="C55" s="281"/>
      <c r="D55" s="281"/>
      <c r="E55" s="281"/>
      <c r="F55" s="334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AK55" s="278"/>
    </row>
    <row r="56" spans="1:37" s="277" customFormat="1" x14ac:dyDescent="0.55000000000000004">
      <c r="A56" s="333"/>
      <c r="B56" s="281"/>
      <c r="C56" s="281"/>
      <c r="D56" s="281"/>
      <c r="E56" s="281"/>
      <c r="F56" s="334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AK56" s="278"/>
    </row>
    <row r="57" spans="1:37" s="277" customFormat="1" x14ac:dyDescent="0.55000000000000004">
      <c r="A57" s="333"/>
      <c r="B57" s="281"/>
      <c r="C57" s="281"/>
      <c r="D57" s="281"/>
      <c r="E57" s="281"/>
      <c r="F57" s="334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AK57" s="278"/>
    </row>
    <row r="58" spans="1:37" s="277" customFormat="1" x14ac:dyDescent="0.55000000000000004">
      <c r="A58" s="333"/>
      <c r="B58" s="281"/>
      <c r="C58" s="281"/>
      <c r="D58" s="281"/>
      <c r="E58" s="281"/>
      <c r="F58" s="334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AK58" s="278"/>
    </row>
    <row r="59" spans="1:37" s="277" customFormat="1" x14ac:dyDescent="0.55000000000000004">
      <c r="A59" s="333"/>
      <c r="B59" s="281"/>
      <c r="C59" s="281"/>
      <c r="D59" s="281"/>
      <c r="E59" s="281"/>
      <c r="F59" s="334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AK59" s="278"/>
    </row>
    <row r="60" spans="1:37" s="277" customFormat="1" x14ac:dyDescent="0.55000000000000004">
      <c r="A60" s="333"/>
      <c r="B60" s="281"/>
      <c r="C60" s="281"/>
      <c r="D60" s="281"/>
      <c r="E60" s="281"/>
      <c r="F60" s="334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AK60" s="278"/>
    </row>
    <row r="61" spans="1:37" s="277" customFormat="1" x14ac:dyDescent="0.55000000000000004">
      <c r="A61" s="333"/>
      <c r="B61" s="281"/>
      <c r="C61" s="281"/>
      <c r="D61" s="281"/>
      <c r="E61" s="281"/>
      <c r="F61" s="334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AK61" s="278"/>
    </row>
    <row r="62" spans="1:37" s="277" customFormat="1" x14ac:dyDescent="0.55000000000000004">
      <c r="A62" s="333"/>
      <c r="B62" s="281"/>
      <c r="C62" s="281"/>
      <c r="D62" s="281"/>
      <c r="E62" s="281"/>
      <c r="F62" s="334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AK62" s="278"/>
    </row>
    <row r="63" spans="1:37" s="277" customFormat="1" x14ac:dyDescent="0.55000000000000004">
      <c r="A63" s="333"/>
      <c r="B63" s="281"/>
      <c r="C63" s="281"/>
      <c r="D63" s="281"/>
      <c r="E63" s="281"/>
      <c r="F63" s="334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AK63" s="278"/>
    </row>
    <row r="64" spans="1:37" s="277" customFormat="1" x14ac:dyDescent="0.55000000000000004">
      <c r="A64" s="333"/>
      <c r="B64" s="281"/>
      <c r="C64" s="281"/>
      <c r="D64" s="281"/>
      <c r="E64" s="281"/>
      <c r="F64" s="334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AK64" s="278"/>
    </row>
    <row r="65" spans="1:37" s="277" customFormat="1" x14ac:dyDescent="0.55000000000000004">
      <c r="A65" s="333"/>
      <c r="B65" s="281"/>
      <c r="C65" s="281"/>
      <c r="D65" s="281"/>
      <c r="E65" s="281"/>
      <c r="F65" s="334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AK65" s="278"/>
    </row>
    <row r="66" spans="1:37" s="277" customFormat="1" x14ac:dyDescent="0.55000000000000004">
      <c r="A66" s="333"/>
      <c r="B66" s="281"/>
      <c r="C66" s="281"/>
      <c r="D66" s="281"/>
      <c r="E66" s="281"/>
      <c r="F66" s="334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AK66" s="278"/>
    </row>
    <row r="67" spans="1:37" s="277" customFormat="1" x14ac:dyDescent="0.55000000000000004">
      <c r="A67" s="333"/>
      <c r="B67" s="281"/>
      <c r="C67" s="281"/>
      <c r="D67" s="281"/>
      <c r="E67" s="281"/>
      <c r="F67" s="334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AK67" s="278"/>
    </row>
    <row r="68" spans="1:37" s="277" customFormat="1" x14ac:dyDescent="0.55000000000000004">
      <c r="A68" s="333"/>
      <c r="B68" s="281"/>
      <c r="C68" s="281"/>
      <c r="D68" s="281"/>
      <c r="E68" s="281"/>
      <c r="F68" s="334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AK68" s="278"/>
    </row>
    <row r="69" spans="1:37" s="277" customFormat="1" x14ac:dyDescent="0.55000000000000004">
      <c r="A69" s="333"/>
      <c r="B69" s="281"/>
      <c r="C69" s="281"/>
      <c r="D69" s="281"/>
      <c r="E69" s="281"/>
      <c r="F69" s="334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AK69" s="278"/>
    </row>
    <row r="70" spans="1:37" s="277" customFormat="1" x14ac:dyDescent="0.55000000000000004">
      <c r="A70" s="333"/>
      <c r="B70" s="281"/>
      <c r="C70" s="281"/>
      <c r="D70" s="281"/>
      <c r="E70" s="281"/>
      <c r="F70" s="334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AK70" s="278"/>
    </row>
    <row r="71" spans="1:37" s="277" customFormat="1" x14ac:dyDescent="0.55000000000000004">
      <c r="A71" s="333"/>
      <c r="B71" s="281"/>
      <c r="C71" s="281"/>
      <c r="D71" s="281"/>
      <c r="E71" s="281"/>
      <c r="F71" s="334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AK71" s="278"/>
    </row>
    <row r="72" spans="1:37" s="277" customFormat="1" x14ac:dyDescent="0.55000000000000004">
      <c r="A72" s="333"/>
      <c r="B72" s="281"/>
      <c r="C72" s="281"/>
      <c r="D72" s="281"/>
      <c r="E72" s="281"/>
      <c r="F72" s="334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AK72" s="278"/>
    </row>
    <row r="73" spans="1:37" s="277" customFormat="1" x14ac:dyDescent="0.55000000000000004">
      <c r="A73" s="333"/>
      <c r="B73" s="281"/>
      <c r="C73" s="281"/>
      <c r="D73" s="281"/>
      <c r="E73" s="281"/>
      <c r="F73" s="334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AK73" s="278"/>
    </row>
    <row r="74" spans="1:37" s="277" customFormat="1" x14ac:dyDescent="0.55000000000000004">
      <c r="A74" s="333"/>
      <c r="B74" s="281"/>
      <c r="C74" s="281"/>
      <c r="D74" s="281"/>
      <c r="E74" s="281"/>
      <c r="F74" s="334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AK74" s="278"/>
    </row>
    <row r="75" spans="1:37" s="277" customFormat="1" x14ac:dyDescent="0.55000000000000004">
      <c r="A75" s="333"/>
      <c r="B75" s="281"/>
      <c r="C75" s="281"/>
      <c r="D75" s="281"/>
      <c r="E75" s="281"/>
      <c r="F75" s="334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AK75" s="278"/>
    </row>
    <row r="76" spans="1:37" s="277" customFormat="1" x14ac:dyDescent="0.55000000000000004">
      <c r="A76" s="333"/>
      <c r="B76" s="281"/>
      <c r="C76" s="281"/>
      <c r="D76" s="281"/>
      <c r="E76" s="281"/>
      <c r="F76" s="334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AK76" s="278"/>
    </row>
    <row r="77" spans="1:37" s="277" customFormat="1" x14ac:dyDescent="0.55000000000000004">
      <c r="A77" s="333"/>
      <c r="B77" s="281"/>
      <c r="C77" s="281"/>
      <c r="D77" s="281"/>
      <c r="E77" s="281"/>
      <c r="F77" s="334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AK77" s="278"/>
    </row>
    <row r="78" spans="1:37" s="277" customFormat="1" x14ac:dyDescent="0.55000000000000004">
      <c r="A78" s="333"/>
      <c r="B78" s="281"/>
      <c r="C78" s="281"/>
      <c r="D78" s="281"/>
      <c r="E78" s="281"/>
      <c r="F78" s="334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AK78" s="278"/>
    </row>
    <row r="79" spans="1:37" s="277" customFormat="1" x14ac:dyDescent="0.55000000000000004">
      <c r="A79" s="333"/>
      <c r="B79" s="281"/>
      <c r="C79" s="281"/>
      <c r="D79" s="281"/>
      <c r="E79" s="281"/>
      <c r="F79" s="334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AK79" s="278"/>
    </row>
    <row r="80" spans="1:37" s="277" customFormat="1" x14ac:dyDescent="0.55000000000000004">
      <c r="A80" s="333"/>
      <c r="B80" s="281"/>
      <c r="C80" s="281"/>
      <c r="D80" s="281"/>
      <c r="E80" s="281"/>
      <c r="F80" s="334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AK80" s="278"/>
    </row>
    <row r="81" spans="1:37" s="277" customFormat="1" x14ac:dyDescent="0.55000000000000004">
      <c r="A81" s="333"/>
      <c r="B81" s="281"/>
      <c r="C81" s="281"/>
      <c r="D81" s="281"/>
      <c r="E81" s="281"/>
      <c r="F81" s="334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AK81" s="278"/>
    </row>
    <row r="82" spans="1:37" s="277" customFormat="1" x14ac:dyDescent="0.55000000000000004">
      <c r="A82" s="333"/>
      <c r="B82" s="281"/>
      <c r="C82" s="281"/>
      <c r="D82" s="281"/>
      <c r="E82" s="281"/>
      <c r="F82" s="334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AK82" s="278"/>
    </row>
    <row r="83" spans="1:37" s="277" customFormat="1" x14ac:dyDescent="0.55000000000000004">
      <c r="A83" s="333"/>
      <c r="B83" s="281"/>
      <c r="C83" s="281"/>
      <c r="D83" s="281"/>
      <c r="E83" s="281"/>
      <c r="F83" s="334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AK83" s="278"/>
    </row>
    <row r="84" spans="1:37" s="277" customFormat="1" x14ac:dyDescent="0.55000000000000004">
      <c r="A84" s="333"/>
      <c r="B84" s="281"/>
      <c r="C84" s="281"/>
      <c r="D84" s="281"/>
      <c r="E84" s="281"/>
      <c r="F84" s="334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AK84" s="278"/>
    </row>
    <row r="85" spans="1:37" s="277" customFormat="1" x14ac:dyDescent="0.55000000000000004">
      <c r="A85" s="333"/>
      <c r="B85" s="281"/>
      <c r="C85" s="281"/>
      <c r="D85" s="281"/>
      <c r="E85" s="281"/>
      <c r="F85" s="334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AK85" s="278"/>
    </row>
    <row r="86" spans="1:37" s="277" customFormat="1" x14ac:dyDescent="0.55000000000000004">
      <c r="A86" s="333"/>
      <c r="B86" s="281"/>
      <c r="C86" s="281"/>
      <c r="D86" s="281"/>
      <c r="E86" s="281"/>
      <c r="F86" s="334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AK86" s="278"/>
    </row>
    <row r="87" spans="1:37" s="277" customFormat="1" x14ac:dyDescent="0.55000000000000004">
      <c r="A87" s="333"/>
      <c r="B87" s="281"/>
      <c r="C87" s="281"/>
      <c r="D87" s="281"/>
      <c r="E87" s="281"/>
      <c r="F87" s="334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AK87" s="278"/>
    </row>
    <row r="88" spans="1:37" s="277" customFormat="1" x14ac:dyDescent="0.55000000000000004">
      <c r="A88" s="333"/>
      <c r="B88" s="281"/>
      <c r="C88" s="281"/>
      <c r="D88" s="281"/>
      <c r="E88" s="281"/>
      <c r="F88" s="334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AK88" s="278"/>
    </row>
    <row r="89" spans="1:37" s="277" customFormat="1" x14ac:dyDescent="0.55000000000000004">
      <c r="A89" s="333"/>
      <c r="B89" s="281"/>
      <c r="C89" s="281"/>
      <c r="D89" s="281"/>
      <c r="E89" s="281"/>
      <c r="F89" s="334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AK89" s="278"/>
    </row>
    <row r="90" spans="1:37" s="277" customFormat="1" x14ac:dyDescent="0.55000000000000004">
      <c r="A90" s="333"/>
      <c r="B90" s="281"/>
      <c r="C90" s="281"/>
      <c r="D90" s="281"/>
      <c r="E90" s="281"/>
      <c r="F90" s="334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AK90" s="278"/>
    </row>
    <row r="91" spans="1:37" s="277" customFormat="1" x14ac:dyDescent="0.55000000000000004">
      <c r="A91" s="333"/>
      <c r="B91" s="281"/>
      <c r="C91" s="281"/>
      <c r="D91" s="281"/>
      <c r="E91" s="281"/>
      <c r="F91" s="334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AK91" s="278"/>
    </row>
    <row r="92" spans="1:37" s="277" customFormat="1" x14ac:dyDescent="0.55000000000000004">
      <c r="A92" s="333"/>
      <c r="B92" s="281"/>
      <c r="C92" s="281"/>
      <c r="D92" s="281"/>
      <c r="E92" s="281"/>
      <c r="F92" s="334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AK92" s="278"/>
    </row>
    <row r="93" spans="1:37" s="277" customFormat="1" x14ac:dyDescent="0.55000000000000004">
      <c r="A93" s="333"/>
      <c r="B93" s="281"/>
      <c r="C93" s="281"/>
      <c r="D93" s="281"/>
      <c r="E93" s="281"/>
      <c r="F93" s="334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AK93" s="278"/>
    </row>
    <row r="94" spans="1:37" s="277" customFormat="1" x14ac:dyDescent="0.55000000000000004">
      <c r="A94" s="333"/>
      <c r="B94" s="281"/>
      <c r="C94" s="281"/>
      <c r="D94" s="281"/>
      <c r="E94" s="281"/>
      <c r="F94" s="334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AK94" s="278"/>
    </row>
    <row r="95" spans="1:37" s="277" customFormat="1" x14ac:dyDescent="0.55000000000000004">
      <c r="A95" s="333"/>
      <c r="B95" s="281"/>
      <c r="C95" s="281"/>
      <c r="D95" s="281"/>
      <c r="E95" s="281"/>
      <c r="F95" s="334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AK95" s="278"/>
    </row>
    <row r="96" spans="1:37" s="277" customFormat="1" x14ac:dyDescent="0.55000000000000004">
      <c r="A96" s="333"/>
      <c r="B96" s="281"/>
      <c r="C96" s="281"/>
      <c r="D96" s="281"/>
      <c r="E96" s="281"/>
      <c r="F96" s="334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AK96" s="278"/>
    </row>
    <row r="97" spans="1:37" s="277" customFormat="1" x14ac:dyDescent="0.55000000000000004">
      <c r="A97" s="333"/>
      <c r="B97" s="281"/>
      <c r="C97" s="281"/>
      <c r="D97" s="281"/>
      <c r="E97" s="281"/>
      <c r="F97" s="334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AK97" s="278"/>
    </row>
    <row r="98" spans="1:37" s="277" customFormat="1" x14ac:dyDescent="0.55000000000000004">
      <c r="A98" s="333"/>
      <c r="B98" s="281"/>
      <c r="C98" s="281"/>
      <c r="D98" s="281"/>
      <c r="E98" s="281"/>
      <c r="F98" s="334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AK98" s="278"/>
    </row>
    <row r="99" spans="1:37" s="277" customFormat="1" x14ac:dyDescent="0.55000000000000004">
      <c r="A99" s="333"/>
      <c r="B99" s="281"/>
      <c r="C99" s="281"/>
      <c r="D99" s="281"/>
      <c r="E99" s="281"/>
      <c r="F99" s="334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AK99" s="278"/>
    </row>
    <row r="100" spans="1:37" s="277" customFormat="1" x14ac:dyDescent="0.55000000000000004">
      <c r="A100" s="333"/>
      <c r="B100" s="281"/>
      <c r="C100" s="281"/>
      <c r="D100" s="281"/>
      <c r="E100" s="281"/>
      <c r="F100" s="334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AK100" s="278"/>
    </row>
    <row r="101" spans="1:37" s="277" customFormat="1" x14ac:dyDescent="0.55000000000000004">
      <c r="A101" s="333"/>
      <c r="B101" s="281"/>
      <c r="C101" s="281"/>
      <c r="D101" s="281"/>
      <c r="E101" s="281"/>
      <c r="F101" s="334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AK101" s="278"/>
    </row>
    <row r="102" spans="1:37" s="277" customFormat="1" x14ac:dyDescent="0.55000000000000004">
      <c r="A102" s="333"/>
      <c r="B102" s="281"/>
      <c r="C102" s="281"/>
      <c r="D102" s="281"/>
      <c r="E102" s="281"/>
      <c r="F102" s="334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AK102" s="278"/>
    </row>
    <row r="103" spans="1:37" s="277" customFormat="1" x14ac:dyDescent="0.55000000000000004">
      <c r="A103" s="333"/>
      <c r="B103" s="281"/>
      <c r="C103" s="281"/>
      <c r="D103" s="281"/>
      <c r="E103" s="281"/>
      <c r="F103" s="334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AK103" s="278"/>
    </row>
    <row r="104" spans="1:37" s="277" customFormat="1" x14ac:dyDescent="0.55000000000000004">
      <c r="A104" s="333"/>
      <c r="B104" s="281"/>
      <c r="C104" s="281"/>
      <c r="D104" s="281"/>
      <c r="E104" s="281"/>
      <c r="F104" s="334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AK104" s="278"/>
    </row>
    <row r="105" spans="1:37" s="277" customFormat="1" x14ac:dyDescent="0.55000000000000004">
      <c r="A105" s="333"/>
      <c r="B105" s="281"/>
      <c r="C105" s="281"/>
      <c r="D105" s="281"/>
      <c r="E105" s="281"/>
      <c r="F105" s="334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AK105" s="278"/>
    </row>
    <row r="106" spans="1:37" s="277" customFormat="1" x14ac:dyDescent="0.55000000000000004">
      <c r="A106" s="333"/>
      <c r="B106" s="281"/>
      <c r="C106" s="281"/>
      <c r="D106" s="281"/>
      <c r="E106" s="281"/>
      <c r="F106" s="334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AK106" s="278"/>
    </row>
    <row r="107" spans="1:37" s="277" customFormat="1" x14ac:dyDescent="0.55000000000000004">
      <c r="A107" s="333"/>
      <c r="B107" s="281"/>
      <c r="C107" s="281"/>
      <c r="D107" s="281"/>
      <c r="E107" s="281"/>
      <c r="F107" s="334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AK107" s="278"/>
    </row>
    <row r="108" spans="1:37" s="277" customFormat="1" x14ac:dyDescent="0.55000000000000004">
      <c r="A108" s="333"/>
      <c r="B108" s="281"/>
      <c r="C108" s="281"/>
      <c r="D108" s="281"/>
      <c r="E108" s="281"/>
      <c r="F108" s="334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AK108" s="278"/>
    </row>
    <row r="109" spans="1:37" s="277" customFormat="1" x14ac:dyDescent="0.55000000000000004">
      <c r="A109" s="333"/>
      <c r="B109" s="281"/>
      <c r="C109" s="281"/>
      <c r="D109" s="281"/>
      <c r="E109" s="281"/>
      <c r="F109" s="334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AK109" s="278"/>
    </row>
    <row r="110" spans="1:37" s="277" customFormat="1" x14ac:dyDescent="0.55000000000000004">
      <c r="A110" s="333"/>
      <c r="B110" s="281"/>
      <c r="C110" s="281"/>
      <c r="D110" s="281"/>
      <c r="E110" s="281"/>
      <c r="F110" s="334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AK110" s="278"/>
    </row>
    <row r="111" spans="1:37" s="277" customFormat="1" x14ac:dyDescent="0.55000000000000004">
      <c r="A111" s="333"/>
      <c r="B111" s="281"/>
      <c r="C111" s="281"/>
      <c r="D111" s="281"/>
      <c r="E111" s="281"/>
      <c r="F111" s="334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AK111" s="278"/>
    </row>
    <row r="112" spans="1:37" s="277" customFormat="1" x14ac:dyDescent="0.55000000000000004">
      <c r="A112" s="333"/>
      <c r="B112" s="281"/>
      <c r="C112" s="281"/>
      <c r="D112" s="281"/>
      <c r="E112" s="281"/>
      <c r="F112" s="334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AK112" s="278"/>
    </row>
    <row r="113" spans="1:37" s="277" customFormat="1" x14ac:dyDescent="0.55000000000000004">
      <c r="A113" s="333"/>
      <c r="B113" s="281"/>
      <c r="C113" s="281"/>
      <c r="D113" s="281"/>
      <c r="E113" s="281"/>
      <c r="F113" s="334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AK113" s="278"/>
    </row>
    <row r="114" spans="1:37" s="277" customFormat="1" x14ac:dyDescent="0.55000000000000004">
      <c r="A114" s="333"/>
      <c r="B114" s="281"/>
      <c r="C114" s="281"/>
      <c r="D114" s="281"/>
      <c r="E114" s="281"/>
      <c r="F114" s="334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AK114" s="278"/>
    </row>
    <row r="115" spans="1:37" s="277" customFormat="1" x14ac:dyDescent="0.55000000000000004">
      <c r="A115" s="333"/>
      <c r="B115" s="281"/>
      <c r="C115" s="281"/>
      <c r="D115" s="281"/>
      <c r="E115" s="281"/>
      <c r="F115" s="334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AK115" s="278"/>
    </row>
    <row r="116" spans="1:37" s="277" customFormat="1" x14ac:dyDescent="0.55000000000000004">
      <c r="A116" s="333"/>
      <c r="B116" s="281"/>
      <c r="C116" s="281"/>
      <c r="D116" s="281"/>
      <c r="E116" s="281"/>
      <c r="F116" s="334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AK116" s="278"/>
    </row>
    <row r="117" spans="1:37" s="277" customFormat="1" x14ac:dyDescent="0.55000000000000004">
      <c r="A117" s="333"/>
      <c r="B117" s="281"/>
      <c r="C117" s="281"/>
      <c r="D117" s="281"/>
      <c r="E117" s="281"/>
      <c r="F117" s="334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AK117" s="278"/>
    </row>
    <row r="118" spans="1:37" s="277" customFormat="1" x14ac:dyDescent="0.55000000000000004">
      <c r="A118" s="333"/>
      <c r="B118" s="281"/>
      <c r="C118" s="281"/>
      <c r="D118" s="281"/>
      <c r="E118" s="281"/>
      <c r="F118" s="334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AK118" s="278"/>
    </row>
    <row r="119" spans="1:37" s="277" customFormat="1" x14ac:dyDescent="0.55000000000000004">
      <c r="A119" s="333"/>
      <c r="B119" s="281"/>
      <c r="C119" s="281"/>
      <c r="D119" s="281"/>
      <c r="E119" s="281"/>
      <c r="F119" s="334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AK119" s="278"/>
    </row>
    <row r="120" spans="1:37" s="277" customFormat="1" x14ac:dyDescent="0.55000000000000004">
      <c r="A120" s="333"/>
      <c r="B120" s="281"/>
      <c r="C120" s="281"/>
      <c r="D120" s="281"/>
      <c r="E120" s="281"/>
      <c r="F120" s="334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AK120" s="278"/>
    </row>
    <row r="121" spans="1:37" s="277" customFormat="1" x14ac:dyDescent="0.55000000000000004">
      <c r="A121" s="333"/>
      <c r="B121" s="281"/>
      <c r="C121" s="281"/>
      <c r="D121" s="281"/>
      <c r="E121" s="281"/>
      <c r="F121" s="334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AK121" s="278"/>
    </row>
    <row r="122" spans="1:37" s="277" customFormat="1" x14ac:dyDescent="0.55000000000000004">
      <c r="A122" s="333"/>
      <c r="B122" s="281"/>
      <c r="C122" s="281"/>
      <c r="D122" s="281"/>
      <c r="E122" s="281"/>
      <c r="F122" s="334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AK122" s="278"/>
    </row>
    <row r="123" spans="1:37" s="277" customFormat="1" x14ac:dyDescent="0.55000000000000004">
      <c r="A123" s="333"/>
      <c r="B123" s="281"/>
      <c r="C123" s="281"/>
      <c r="D123" s="281"/>
      <c r="E123" s="281"/>
      <c r="F123" s="334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AK123" s="278"/>
    </row>
    <row r="124" spans="1:37" s="277" customFormat="1" x14ac:dyDescent="0.55000000000000004">
      <c r="A124" s="333"/>
      <c r="B124" s="281"/>
      <c r="C124" s="281"/>
      <c r="D124" s="281"/>
      <c r="E124" s="281"/>
      <c r="F124" s="334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AK124" s="278"/>
    </row>
    <row r="125" spans="1:37" s="277" customFormat="1" x14ac:dyDescent="0.55000000000000004">
      <c r="A125" s="333"/>
      <c r="B125" s="281"/>
      <c r="C125" s="281"/>
      <c r="D125" s="281"/>
      <c r="E125" s="281"/>
      <c r="F125" s="334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AK125" s="278"/>
    </row>
    <row r="126" spans="1:37" s="277" customFormat="1" x14ac:dyDescent="0.55000000000000004">
      <c r="A126" s="333"/>
      <c r="B126" s="281"/>
      <c r="C126" s="281"/>
      <c r="D126" s="281"/>
      <c r="E126" s="281"/>
      <c r="F126" s="334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AK126" s="278"/>
    </row>
    <row r="127" spans="1:37" s="277" customFormat="1" x14ac:dyDescent="0.55000000000000004">
      <c r="A127" s="333"/>
      <c r="B127" s="281"/>
      <c r="C127" s="281"/>
      <c r="D127" s="281"/>
      <c r="E127" s="281"/>
      <c r="F127" s="334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AK127" s="278"/>
    </row>
    <row r="128" spans="1:37" s="277" customFormat="1" x14ac:dyDescent="0.55000000000000004">
      <c r="A128" s="333"/>
      <c r="B128" s="281"/>
      <c r="C128" s="281"/>
      <c r="D128" s="281"/>
      <c r="E128" s="281"/>
      <c r="F128" s="334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AK128" s="278"/>
    </row>
    <row r="129" spans="1:37" s="277" customFormat="1" x14ac:dyDescent="0.55000000000000004">
      <c r="A129" s="333"/>
      <c r="B129" s="281"/>
      <c r="C129" s="281"/>
      <c r="D129" s="281"/>
      <c r="E129" s="281"/>
      <c r="F129" s="334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AK129" s="278"/>
    </row>
    <row r="130" spans="1:37" s="277" customFormat="1" x14ac:dyDescent="0.55000000000000004">
      <c r="A130" s="333"/>
      <c r="B130" s="281"/>
      <c r="C130" s="281"/>
      <c r="D130" s="281"/>
      <c r="E130" s="281"/>
      <c r="F130" s="334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AK130" s="278"/>
    </row>
    <row r="131" spans="1:37" s="277" customFormat="1" x14ac:dyDescent="0.55000000000000004">
      <c r="A131" s="333"/>
      <c r="B131" s="281"/>
      <c r="C131" s="281"/>
      <c r="D131" s="281"/>
      <c r="E131" s="281"/>
      <c r="F131" s="334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AK131" s="278"/>
    </row>
    <row r="132" spans="1:37" s="277" customFormat="1" x14ac:dyDescent="0.55000000000000004">
      <c r="A132" s="333"/>
      <c r="B132" s="281"/>
      <c r="C132" s="281"/>
      <c r="D132" s="281"/>
      <c r="E132" s="281"/>
      <c r="F132" s="334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AK132" s="278"/>
    </row>
    <row r="133" spans="1:37" s="277" customFormat="1" x14ac:dyDescent="0.55000000000000004">
      <c r="A133" s="333"/>
      <c r="B133" s="281"/>
      <c r="C133" s="281"/>
      <c r="D133" s="281"/>
      <c r="E133" s="281"/>
      <c r="F133" s="334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AK133" s="278"/>
    </row>
    <row r="134" spans="1:37" s="277" customFormat="1" x14ac:dyDescent="0.55000000000000004">
      <c r="A134" s="333"/>
      <c r="B134" s="281"/>
      <c r="C134" s="281"/>
      <c r="D134" s="281"/>
      <c r="E134" s="281"/>
      <c r="F134" s="334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AK134" s="278"/>
    </row>
    <row r="135" spans="1:37" s="277" customFormat="1" x14ac:dyDescent="0.55000000000000004">
      <c r="A135" s="333"/>
      <c r="B135" s="281"/>
      <c r="C135" s="281"/>
      <c r="D135" s="281"/>
      <c r="E135" s="281"/>
      <c r="F135" s="334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AK135" s="278"/>
    </row>
    <row r="136" spans="1:37" s="277" customFormat="1" x14ac:dyDescent="0.55000000000000004">
      <c r="A136" s="333"/>
      <c r="B136" s="281"/>
      <c r="C136" s="281"/>
      <c r="D136" s="281"/>
      <c r="E136" s="281"/>
      <c r="F136" s="334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AK136" s="278"/>
    </row>
    <row r="137" spans="1:37" s="277" customFormat="1" x14ac:dyDescent="0.55000000000000004">
      <c r="A137" s="333"/>
      <c r="B137" s="281"/>
      <c r="C137" s="281"/>
      <c r="D137" s="281"/>
      <c r="E137" s="281"/>
      <c r="F137" s="334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AK137" s="278"/>
    </row>
    <row r="138" spans="1:37" s="277" customFormat="1" x14ac:dyDescent="0.55000000000000004">
      <c r="A138" s="333"/>
      <c r="B138" s="281"/>
      <c r="C138" s="281"/>
      <c r="D138" s="281"/>
      <c r="E138" s="281"/>
      <c r="F138" s="334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AK138" s="278"/>
    </row>
    <row r="139" spans="1:37" s="277" customFormat="1" x14ac:dyDescent="0.55000000000000004">
      <c r="A139" s="333"/>
      <c r="B139" s="281"/>
      <c r="C139" s="281"/>
      <c r="D139" s="281"/>
      <c r="E139" s="281"/>
      <c r="F139" s="334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AK139" s="278"/>
    </row>
    <row r="140" spans="1:37" s="277" customFormat="1" x14ac:dyDescent="0.55000000000000004">
      <c r="A140" s="333"/>
      <c r="B140" s="281"/>
      <c r="C140" s="281"/>
      <c r="D140" s="281"/>
      <c r="E140" s="281"/>
      <c r="F140" s="334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AK140" s="278"/>
    </row>
    <row r="141" spans="1:37" s="277" customFormat="1" x14ac:dyDescent="0.55000000000000004">
      <c r="A141" s="333"/>
      <c r="B141" s="281"/>
      <c r="C141" s="281"/>
      <c r="D141" s="281"/>
      <c r="E141" s="281"/>
      <c r="F141" s="334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AK141" s="278"/>
    </row>
    <row r="142" spans="1:37" s="277" customFormat="1" x14ac:dyDescent="0.55000000000000004">
      <c r="A142" s="333"/>
      <c r="B142" s="281"/>
      <c r="C142" s="281"/>
      <c r="D142" s="281"/>
      <c r="E142" s="281"/>
      <c r="F142" s="334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AK142" s="278"/>
    </row>
    <row r="143" spans="1:37" s="277" customFormat="1" x14ac:dyDescent="0.55000000000000004">
      <c r="A143" s="333"/>
      <c r="B143" s="281"/>
      <c r="C143" s="281"/>
      <c r="D143" s="281"/>
      <c r="E143" s="281"/>
      <c r="F143" s="334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AK143" s="278"/>
    </row>
    <row r="144" spans="1:37" s="277" customFormat="1" x14ac:dyDescent="0.55000000000000004">
      <c r="A144" s="333"/>
      <c r="B144" s="281"/>
      <c r="C144" s="281"/>
      <c r="D144" s="281"/>
      <c r="E144" s="281"/>
      <c r="F144" s="334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AK144" s="278"/>
    </row>
    <row r="145" spans="1:37" s="277" customFormat="1" x14ac:dyDescent="0.55000000000000004">
      <c r="A145" s="333"/>
      <c r="B145" s="281"/>
      <c r="C145" s="281"/>
      <c r="D145" s="281"/>
      <c r="E145" s="281"/>
      <c r="F145" s="334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AK145" s="278"/>
    </row>
    <row r="146" spans="1:37" s="277" customFormat="1" x14ac:dyDescent="0.55000000000000004">
      <c r="A146" s="333"/>
      <c r="B146" s="281"/>
      <c r="C146" s="281"/>
      <c r="D146" s="281"/>
      <c r="E146" s="281"/>
      <c r="F146" s="334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AK146" s="278"/>
    </row>
    <row r="147" spans="1:37" s="277" customFormat="1" x14ac:dyDescent="0.55000000000000004">
      <c r="A147" s="333"/>
      <c r="B147" s="281"/>
      <c r="C147" s="281"/>
      <c r="D147" s="281"/>
      <c r="E147" s="281"/>
      <c r="F147" s="334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AK147" s="278"/>
    </row>
    <row r="148" spans="1:37" s="277" customFormat="1" x14ac:dyDescent="0.55000000000000004">
      <c r="A148" s="333"/>
      <c r="B148" s="281"/>
      <c r="C148" s="281"/>
      <c r="D148" s="281"/>
      <c r="E148" s="281"/>
      <c r="F148" s="334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AK148" s="278"/>
    </row>
    <row r="149" spans="1:37" s="277" customFormat="1" x14ac:dyDescent="0.55000000000000004">
      <c r="A149" s="333"/>
      <c r="B149" s="281"/>
      <c r="C149" s="281"/>
      <c r="D149" s="281"/>
      <c r="E149" s="281"/>
      <c r="F149" s="334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AK149" s="278"/>
    </row>
    <row r="150" spans="1:37" s="277" customFormat="1" x14ac:dyDescent="0.55000000000000004">
      <c r="A150" s="333"/>
      <c r="B150" s="281"/>
      <c r="C150" s="281"/>
      <c r="D150" s="281"/>
      <c r="E150" s="281"/>
      <c r="F150" s="334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AK150" s="278"/>
    </row>
    <row r="151" spans="1:37" s="277" customFormat="1" x14ac:dyDescent="0.55000000000000004">
      <c r="A151" s="333"/>
      <c r="B151" s="281"/>
      <c r="C151" s="281"/>
      <c r="D151" s="281"/>
      <c r="E151" s="281"/>
      <c r="F151" s="334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AK151" s="278"/>
    </row>
    <row r="152" spans="1:37" s="277" customFormat="1" x14ac:dyDescent="0.55000000000000004">
      <c r="A152" s="333"/>
      <c r="B152" s="281"/>
      <c r="C152" s="281"/>
      <c r="D152" s="281"/>
      <c r="E152" s="281"/>
      <c r="F152" s="334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AK152" s="278"/>
    </row>
    <row r="153" spans="1:37" s="277" customFormat="1" x14ac:dyDescent="0.55000000000000004">
      <c r="A153" s="333"/>
      <c r="B153" s="281"/>
      <c r="C153" s="281"/>
      <c r="D153" s="281"/>
      <c r="E153" s="281"/>
      <c r="F153" s="334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AK153" s="278"/>
    </row>
    <row r="154" spans="1:37" s="277" customFormat="1" x14ac:dyDescent="0.55000000000000004">
      <c r="A154" s="333"/>
      <c r="B154" s="281"/>
      <c r="C154" s="281"/>
      <c r="D154" s="281"/>
      <c r="E154" s="281"/>
      <c r="F154" s="334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AK154" s="278"/>
    </row>
    <row r="155" spans="1:37" s="277" customFormat="1" x14ac:dyDescent="0.55000000000000004">
      <c r="A155" s="333"/>
      <c r="B155" s="281"/>
      <c r="C155" s="281"/>
      <c r="D155" s="281"/>
      <c r="E155" s="281"/>
      <c r="F155" s="334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AK155" s="278"/>
    </row>
    <row r="156" spans="1:37" s="277" customFormat="1" x14ac:dyDescent="0.55000000000000004">
      <c r="A156" s="333"/>
      <c r="B156" s="281"/>
      <c r="C156" s="281"/>
      <c r="D156" s="281"/>
      <c r="E156" s="281"/>
      <c r="F156" s="334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AK156" s="278"/>
    </row>
    <row r="157" spans="1:37" s="277" customFormat="1" x14ac:dyDescent="0.55000000000000004">
      <c r="A157" s="333"/>
      <c r="B157" s="281"/>
      <c r="C157" s="281"/>
      <c r="D157" s="281"/>
      <c r="E157" s="281"/>
      <c r="F157" s="334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AK157" s="278"/>
    </row>
    <row r="158" spans="1:37" s="277" customFormat="1" x14ac:dyDescent="0.55000000000000004">
      <c r="A158" s="333"/>
      <c r="B158" s="281"/>
      <c r="C158" s="281"/>
      <c r="D158" s="281"/>
      <c r="E158" s="281"/>
      <c r="F158" s="334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AK158" s="278"/>
    </row>
    <row r="159" spans="1:37" s="277" customFormat="1" x14ac:dyDescent="0.55000000000000004">
      <c r="A159" s="333"/>
      <c r="B159" s="281"/>
      <c r="C159" s="281"/>
      <c r="D159" s="281"/>
      <c r="E159" s="281"/>
      <c r="F159" s="334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AK159" s="278"/>
    </row>
    <row r="160" spans="1:37" s="277" customFormat="1" x14ac:dyDescent="0.55000000000000004">
      <c r="A160" s="333"/>
      <c r="B160" s="281"/>
      <c r="C160" s="281"/>
      <c r="D160" s="281"/>
      <c r="E160" s="281"/>
      <c r="F160" s="334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AK160" s="278"/>
    </row>
    <row r="161" spans="1:37" s="277" customFormat="1" x14ac:dyDescent="0.55000000000000004">
      <c r="A161" s="333"/>
      <c r="B161" s="281"/>
      <c r="C161" s="281"/>
      <c r="D161" s="281"/>
      <c r="E161" s="281"/>
      <c r="F161" s="334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AK161" s="278"/>
    </row>
    <row r="162" spans="1:37" s="277" customFormat="1" x14ac:dyDescent="0.55000000000000004">
      <c r="A162" s="333"/>
      <c r="B162" s="281"/>
      <c r="C162" s="281"/>
      <c r="D162" s="281"/>
      <c r="E162" s="281"/>
      <c r="F162" s="334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AK162" s="278"/>
    </row>
    <row r="163" spans="1:37" s="277" customFormat="1" x14ac:dyDescent="0.55000000000000004">
      <c r="A163" s="333"/>
      <c r="B163" s="281"/>
      <c r="C163" s="281"/>
      <c r="D163" s="281"/>
      <c r="E163" s="281"/>
      <c r="F163" s="334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AK163" s="278"/>
    </row>
    <row r="164" spans="1:37" s="277" customFormat="1" x14ac:dyDescent="0.55000000000000004">
      <c r="A164" s="333"/>
      <c r="B164" s="281"/>
      <c r="C164" s="281"/>
      <c r="D164" s="281"/>
      <c r="E164" s="281"/>
      <c r="F164" s="334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AK164" s="278"/>
    </row>
    <row r="165" spans="1:37" s="277" customFormat="1" x14ac:dyDescent="0.55000000000000004">
      <c r="A165" s="333"/>
      <c r="B165" s="281"/>
      <c r="C165" s="281"/>
      <c r="D165" s="281"/>
      <c r="E165" s="281"/>
      <c r="F165" s="334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AK165" s="278"/>
    </row>
    <row r="166" spans="1:37" s="277" customFormat="1" x14ac:dyDescent="0.55000000000000004">
      <c r="A166" s="333"/>
      <c r="B166" s="281"/>
      <c r="C166" s="281"/>
      <c r="D166" s="281"/>
      <c r="E166" s="281"/>
      <c r="F166" s="334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AK166" s="278"/>
    </row>
    <row r="167" spans="1:37" s="277" customFormat="1" x14ac:dyDescent="0.55000000000000004">
      <c r="A167" s="333"/>
      <c r="B167" s="281"/>
      <c r="C167" s="281"/>
      <c r="D167" s="281"/>
      <c r="E167" s="281"/>
      <c r="F167" s="334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AK167" s="278"/>
    </row>
    <row r="168" spans="1:37" s="277" customFormat="1" x14ac:dyDescent="0.55000000000000004">
      <c r="A168" s="333"/>
      <c r="B168" s="281"/>
      <c r="C168" s="281"/>
      <c r="D168" s="281"/>
      <c r="E168" s="281"/>
      <c r="F168" s="334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AK168" s="278"/>
    </row>
    <row r="169" spans="1:37" s="277" customFormat="1" x14ac:dyDescent="0.55000000000000004">
      <c r="A169" s="333"/>
      <c r="B169" s="281"/>
      <c r="C169" s="281"/>
      <c r="D169" s="281"/>
      <c r="E169" s="281"/>
      <c r="F169" s="334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AK169" s="278"/>
    </row>
    <row r="170" spans="1:37" s="277" customFormat="1" x14ac:dyDescent="0.55000000000000004">
      <c r="A170" s="333"/>
      <c r="B170" s="281"/>
      <c r="C170" s="281"/>
      <c r="D170" s="281"/>
      <c r="E170" s="281"/>
      <c r="F170" s="334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AK170" s="278"/>
    </row>
    <row r="171" spans="1:37" s="277" customFormat="1" x14ac:dyDescent="0.55000000000000004">
      <c r="A171" s="333"/>
      <c r="B171" s="281"/>
      <c r="C171" s="281"/>
      <c r="D171" s="281"/>
      <c r="E171" s="281"/>
      <c r="F171" s="334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AK171" s="278"/>
    </row>
    <row r="172" spans="1:37" s="277" customFormat="1" x14ac:dyDescent="0.55000000000000004">
      <c r="A172" s="333"/>
      <c r="B172" s="281"/>
      <c r="C172" s="281"/>
      <c r="D172" s="281"/>
      <c r="E172" s="281"/>
      <c r="F172" s="334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AK172" s="278"/>
    </row>
    <row r="173" spans="1:37" s="277" customFormat="1" x14ac:dyDescent="0.55000000000000004">
      <c r="A173" s="333"/>
      <c r="B173" s="281"/>
      <c r="C173" s="281"/>
      <c r="D173" s="281"/>
      <c r="E173" s="281"/>
      <c r="F173" s="334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AK173" s="278"/>
    </row>
    <row r="174" spans="1:37" s="277" customFormat="1" x14ac:dyDescent="0.55000000000000004">
      <c r="A174" s="333"/>
      <c r="B174" s="281"/>
      <c r="C174" s="281"/>
      <c r="D174" s="281"/>
      <c r="E174" s="281"/>
      <c r="F174" s="334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AK174" s="278"/>
    </row>
    <row r="175" spans="1:37" s="277" customFormat="1" x14ac:dyDescent="0.55000000000000004">
      <c r="A175" s="333"/>
      <c r="B175" s="281"/>
      <c r="C175" s="281"/>
      <c r="D175" s="281"/>
      <c r="E175" s="281"/>
      <c r="F175" s="334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AK175" s="278"/>
    </row>
    <row r="176" spans="1:37" s="277" customFormat="1" x14ac:dyDescent="0.55000000000000004">
      <c r="A176" s="333"/>
      <c r="B176" s="281"/>
      <c r="C176" s="281"/>
      <c r="D176" s="281"/>
      <c r="E176" s="281"/>
      <c r="F176" s="334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AK176" s="278"/>
    </row>
    <row r="177" spans="1:37" s="277" customFormat="1" x14ac:dyDescent="0.55000000000000004">
      <c r="A177" s="333"/>
      <c r="B177" s="281"/>
      <c r="C177" s="281"/>
      <c r="D177" s="281"/>
      <c r="E177" s="281"/>
      <c r="F177" s="334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AK177" s="278"/>
    </row>
    <row r="178" spans="1:37" s="277" customFormat="1" x14ac:dyDescent="0.55000000000000004">
      <c r="A178" s="333"/>
      <c r="B178" s="281"/>
      <c r="C178" s="281"/>
      <c r="D178" s="281"/>
      <c r="E178" s="281"/>
      <c r="F178" s="334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AK178" s="278"/>
    </row>
    <row r="179" spans="1:37" s="277" customFormat="1" x14ac:dyDescent="0.55000000000000004">
      <c r="A179" s="333"/>
      <c r="B179" s="281"/>
      <c r="C179" s="281"/>
      <c r="D179" s="281"/>
      <c r="E179" s="281"/>
      <c r="F179" s="334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AK179" s="278"/>
    </row>
    <row r="180" spans="1:37" s="277" customFormat="1" x14ac:dyDescent="0.55000000000000004">
      <c r="A180" s="333"/>
      <c r="B180" s="281"/>
      <c r="C180" s="281"/>
      <c r="D180" s="281"/>
      <c r="E180" s="281"/>
      <c r="F180" s="334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AK180" s="278"/>
    </row>
    <row r="181" spans="1:37" s="277" customFormat="1" x14ac:dyDescent="0.55000000000000004">
      <c r="A181" s="333"/>
      <c r="B181" s="281"/>
      <c r="C181" s="281"/>
      <c r="D181" s="281"/>
      <c r="E181" s="281"/>
      <c r="F181" s="334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AK181" s="278"/>
    </row>
    <row r="182" spans="1:37" s="277" customFormat="1" x14ac:dyDescent="0.55000000000000004">
      <c r="A182" s="333"/>
      <c r="B182" s="281"/>
      <c r="C182" s="281"/>
      <c r="D182" s="281"/>
      <c r="E182" s="281"/>
      <c r="F182" s="334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AK182" s="278"/>
    </row>
    <row r="183" spans="1:37" s="277" customFormat="1" x14ac:dyDescent="0.55000000000000004">
      <c r="A183" s="333"/>
      <c r="B183" s="281"/>
      <c r="C183" s="281"/>
      <c r="D183" s="281"/>
      <c r="E183" s="281"/>
      <c r="F183" s="334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AK183" s="278"/>
    </row>
    <row r="184" spans="1:37" s="277" customFormat="1" x14ac:dyDescent="0.55000000000000004">
      <c r="A184" s="333"/>
      <c r="B184" s="281"/>
      <c r="C184" s="281"/>
      <c r="D184" s="281"/>
      <c r="E184" s="281"/>
      <c r="F184" s="334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AK184" s="278"/>
    </row>
    <row r="185" spans="1:37" s="277" customFormat="1" x14ac:dyDescent="0.55000000000000004">
      <c r="A185" s="333"/>
      <c r="B185" s="281"/>
      <c r="C185" s="281"/>
      <c r="D185" s="281"/>
      <c r="E185" s="281"/>
      <c r="F185" s="334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AK185" s="278"/>
    </row>
    <row r="186" spans="1:37" s="277" customFormat="1" x14ac:dyDescent="0.55000000000000004">
      <c r="A186" s="333"/>
      <c r="B186" s="281"/>
      <c r="C186" s="281"/>
      <c r="D186" s="281"/>
      <c r="E186" s="281"/>
      <c r="F186" s="334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AK186" s="278"/>
    </row>
    <row r="187" spans="1:37" s="277" customFormat="1" x14ac:dyDescent="0.55000000000000004">
      <c r="A187" s="333"/>
      <c r="B187" s="281"/>
      <c r="C187" s="281"/>
      <c r="D187" s="281"/>
      <c r="E187" s="281"/>
      <c r="F187" s="334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AK187" s="278"/>
    </row>
    <row r="188" spans="1:37" s="277" customFormat="1" x14ac:dyDescent="0.55000000000000004">
      <c r="A188" s="333"/>
      <c r="B188" s="281"/>
      <c r="C188" s="281"/>
      <c r="D188" s="281"/>
      <c r="E188" s="281"/>
      <c r="F188" s="334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AK188" s="278"/>
    </row>
    <row r="189" spans="1:37" s="277" customFormat="1" x14ac:dyDescent="0.55000000000000004">
      <c r="A189" s="333"/>
      <c r="B189" s="281"/>
      <c r="C189" s="281"/>
      <c r="D189" s="281"/>
      <c r="E189" s="281"/>
      <c r="F189" s="334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AK189" s="278"/>
    </row>
    <row r="190" spans="1:37" s="277" customFormat="1" x14ac:dyDescent="0.55000000000000004">
      <c r="A190" s="333"/>
      <c r="B190" s="281"/>
      <c r="C190" s="281"/>
      <c r="D190" s="281"/>
      <c r="E190" s="281"/>
      <c r="F190" s="334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AK190" s="278"/>
    </row>
    <row r="191" spans="1:37" s="277" customFormat="1" x14ac:dyDescent="0.55000000000000004">
      <c r="A191" s="333"/>
      <c r="B191" s="281"/>
      <c r="C191" s="281"/>
      <c r="D191" s="281"/>
      <c r="E191" s="281"/>
      <c r="F191" s="334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AK191" s="278"/>
    </row>
    <row r="192" spans="1:37" s="277" customFormat="1" x14ac:dyDescent="0.55000000000000004">
      <c r="A192" s="333"/>
      <c r="B192" s="281"/>
      <c r="C192" s="281"/>
      <c r="D192" s="281"/>
      <c r="E192" s="281"/>
      <c r="F192" s="334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AK192" s="278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N6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7.75" defaultRowHeight="24" x14ac:dyDescent="0.55000000000000004"/>
  <cols>
    <col min="1" max="1" width="9.25" style="335" customWidth="1"/>
    <col min="2" max="3" width="7.5" style="336" customWidth="1"/>
    <col min="4" max="4" width="9.25" style="336" customWidth="1"/>
    <col min="5" max="5" width="7.5" style="336" customWidth="1"/>
    <col min="6" max="6" width="11" style="337" customWidth="1"/>
    <col min="7" max="7" width="15.75" style="336" bestFit="1" customWidth="1"/>
    <col min="8" max="21" width="6.625" style="336" bestFit="1" customWidth="1"/>
    <col min="22" max="22" width="6.625" style="336" customWidth="1"/>
    <col min="23" max="23" width="4.5" style="336" bestFit="1" customWidth="1"/>
    <col min="24" max="24" width="7.625" style="338" bestFit="1" customWidth="1"/>
    <col min="25" max="25" width="6.625" style="338" bestFit="1" customWidth="1"/>
    <col min="26" max="27" width="4.5" style="277" bestFit="1" customWidth="1"/>
    <col min="28" max="28" width="10.25" style="277" bestFit="1" customWidth="1"/>
    <col min="29" max="29" width="4.5" style="277" bestFit="1" customWidth="1"/>
    <col min="30" max="30" width="4.25" style="277" bestFit="1" customWidth="1"/>
    <col min="31" max="31" width="4.5" style="277" bestFit="1" customWidth="1"/>
    <col min="32" max="33" width="7.75" style="277" bestFit="1" customWidth="1"/>
    <col min="34" max="36" width="4.5" style="277" bestFit="1" customWidth="1"/>
    <col min="37" max="37" width="12.5" style="278" customWidth="1"/>
    <col min="38" max="90" width="7.75" style="277"/>
    <col min="91" max="16384" width="7.75" style="338"/>
  </cols>
  <sheetData>
    <row r="1" spans="1:37" ht="30.75" x14ac:dyDescent="0.5">
      <c r="A1" s="101"/>
      <c r="B1" s="102" t="s">
        <v>103</v>
      </c>
      <c r="C1" s="103"/>
      <c r="D1" s="103"/>
      <c r="E1" s="104" t="s">
        <v>230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76" t="s">
        <v>2</v>
      </c>
      <c r="Y1" s="276"/>
      <c r="Z1" s="276"/>
      <c r="AA1" s="276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277" customFormat="1" ht="27.75" x14ac:dyDescent="0.55000000000000004">
      <c r="A3" s="109"/>
      <c r="B3" s="279"/>
      <c r="C3" s="279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280"/>
      <c r="N3" s="281"/>
      <c r="O3" s="281"/>
      <c r="P3" s="281"/>
      <c r="Q3" s="281"/>
      <c r="R3" s="281"/>
      <c r="S3" s="281"/>
      <c r="T3" s="281"/>
      <c r="U3" s="281"/>
      <c r="V3" s="281"/>
      <c r="W3" s="281"/>
      <c r="AK3" s="278"/>
    </row>
    <row r="4" spans="1:37" s="281" customFormat="1" x14ac:dyDescent="0.55000000000000004">
      <c r="A4" s="282" t="s">
        <v>0</v>
      </c>
      <c r="B4" s="283"/>
      <c r="C4" s="283"/>
      <c r="D4" s="283"/>
      <c r="E4" s="283"/>
      <c r="F4" s="284" t="s">
        <v>12</v>
      </c>
      <c r="G4" s="284"/>
      <c r="H4" s="284" t="s">
        <v>11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 t="s">
        <v>96</v>
      </c>
    </row>
    <row r="5" spans="1:37" s="281" customFormat="1" ht="124.9" customHeight="1" x14ac:dyDescent="0.55000000000000004">
      <c r="A5" s="285"/>
      <c r="B5" s="286"/>
      <c r="C5" s="286"/>
      <c r="D5" s="286"/>
      <c r="E5" s="286"/>
      <c r="F5" s="287" t="s">
        <v>96</v>
      </c>
      <c r="G5" s="287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128</v>
      </c>
      <c r="AH5" s="126" t="s">
        <v>129</v>
      </c>
      <c r="AI5" s="126" t="s">
        <v>130</v>
      </c>
      <c r="AJ5" s="126" t="s">
        <v>62</v>
      </c>
      <c r="AK5" s="284"/>
    </row>
    <row r="6" spans="1:37" s="281" customFormat="1" x14ac:dyDescent="0.55000000000000004">
      <c r="A6" s="288" t="s">
        <v>131</v>
      </c>
      <c r="B6" s="289"/>
      <c r="C6" s="289"/>
      <c r="D6" s="289"/>
      <c r="E6" s="289"/>
      <c r="F6" s="290" t="s">
        <v>132</v>
      </c>
      <c r="G6" s="290" t="s">
        <v>133</v>
      </c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292"/>
      <c r="V6" s="292"/>
      <c r="W6" s="292"/>
      <c r="X6" s="292"/>
      <c r="Y6" s="293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</row>
    <row r="7" spans="1:37" s="140" customFormat="1" ht="21" customHeight="1" x14ac:dyDescent="0.55000000000000004">
      <c r="A7" s="318" t="s">
        <v>134</v>
      </c>
      <c r="B7" s="318"/>
      <c r="C7" s="318"/>
      <c r="D7" s="318"/>
      <c r="E7" s="318"/>
      <c r="F7" s="339" t="s">
        <v>135</v>
      </c>
      <c r="G7" s="136" t="s">
        <v>12</v>
      </c>
      <c r="H7" s="137">
        <f>'รายละเอียด 3.1.1'!H7</f>
        <v>4</v>
      </c>
      <c r="I7" s="137">
        <f>'รายละเอียด 3.1.1'!I7</f>
        <v>4</v>
      </c>
      <c r="J7" s="137">
        <f>'รายละเอียด 3.1.1'!J7</f>
        <v>4</v>
      </c>
      <c r="K7" s="137">
        <f>'รายละเอียด 3.1.1'!K7</f>
        <v>4</v>
      </c>
      <c r="L7" s="137">
        <f>'รายละเอียด 3.1.1'!L7</f>
        <v>4</v>
      </c>
      <c r="M7" s="137">
        <f>'รายละเอียด 3.1.1'!M7</f>
        <v>4</v>
      </c>
      <c r="N7" s="137">
        <f>'รายละเอียด 3.1.1'!N7</f>
        <v>4</v>
      </c>
      <c r="O7" s="137">
        <f>'รายละเอียด 3.1.1'!O7</f>
        <v>4</v>
      </c>
      <c r="P7" s="137">
        <f>'รายละเอียด 3.1.1'!P7</f>
        <v>4</v>
      </c>
      <c r="Q7" s="137">
        <f>'รายละเอียด 3.1.1'!Q7</f>
        <v>4</v>
      </c>
      <c r="R7" s="137">
        <f>'รายละเอียด 3.1.1'!R7</f>
        <v>4</v>
      </c>
      <c r="S7" s="137">
        <f>'รายละเอียด 3.1.1'!S7</f>
        <v>4</v>
      </c>
      <c r="T7" s="137">
        <f>'รายละเอียด 3.1.1'!T7</f>
        <v>4</v>
      </c>
      <c r="U7" s="137">
        <f>'รายละเอียด 3.1.1'!U7</f>
        <v>4</v>
      </c>
      <c r="V7" s="137">
        <f>'รายละเอียด 3.1.1'!V7</f>
        <v>4</v>
      </c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137">
        <f>'รายละเอียด 3.1.1'!AK7</f>
        <v>4</v>
      </c>
    </row>
    <row r="8" spans="1:37" s="140" customFormat="1" x14ac:dyDescent="0.55000000000000004">
      <c r="A8" s="318"/>
      <c r="B8" s="318"/>
      <c r="C8" s="318"/>
      <c r="D8" s="318"/>
      <c r="E8" s="318"/>
      <c r="F8" s="339"/>
      <c r="G8" s="141" t="s">
        <v>2</v>
      </c>
      <c r="H8" s="144">
        <f>'รายละเอียด 3.1.1'!H8</f>
        <v>3.5714285714285712</v>
      </c>
      <c r="I8" s="144">
        <f>'รายละเอียด 3.1.1'!I8</f>
        <v>0.95</v>
      </c>
      <c r="J8" s="144">
        <f>'รายละเอียด 3.1.1'!J8</f>
        <v>7.8431372549019605</v>
      </c>
      <c r="K8" s="144">
        <f>'รายละเอียด 3.1.1'!K8</f>
        <v>1.8181818181818181</v>
      </c>
      <c r="L8" s="144">
        <f>'รายละเอียด 3.1.1'!L8</f>
        <v>5.4545454545454541</v>
      </c>
      <c r="M8" s="144">
        <f>'รายละเอียด 3.1.1'!M8</f>
        <v>0</v>
      </c>
      <c r="N8" s="144">
        <f>'รายละเอียด 3.1.1'!N8</f>
        <v>1.4285714285714286</v>
      </c>
      <c r="O8" s="144">
        <f>'รายละเอียด 3.1.1'!O8</f>
        <v>4.395604395604396</v>
      </c>
      <c r="P8" s="144">
        <f>'รายละเอียด 3.1.1'!P8</f>
        <v>4.3478260869565215</v>
      </c>
      <c r="Q8" s="144">
        <f>'รายละเอียด 3.1.1'!Q8</f>
        <v>4.4117647058823533</v>
      </c>
      <c r="R8" s="144">
        <f>'รายละเอียด 3.1.1'!R8</f>
        <v>7.8431372549019605</v>
      </c>
      <c r="S8" s="144">
        <f>'รายละเอียด 3.1.1'!S8</f>
        <v>10</v>
      </c>
      <c r="T8" s="144">
        <f>'รายละเอียด 3.1.1'!T8</f>
        <v>0</v>
      </c>
      <c r="U8" s="144">
        <f>'รายละเอียด 3.1.1'!U8</f>
        <v>4.838709677419355</v>
      </c>
      <c r="V8" s="144">
        <f>'รายละเอียด 3.1.1'!V8</f>
        <v>0</v>
      </c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144">
        <f>'รายละเอียด 3.1.1'!AK8</f>
        <v>3.3333333333333335</v>
      </c>
    </row>
    <row r="9" spans="1:37" s="140" customFormat="1" x14ac:dyDescent="0.55000000000000004">
      <c r="A9" s="318"/>
      <c r="B9" s="318"/>
      <c r="C9" s="318"/>
      <c r="D9" s="318"/>
      <c r="E9" s="318"/>
      <c r="F9" s="339"/>
      <c r="G9" s="136" t="s">
        <v>136</v>
      </c>
      <c r="H9" s="145">
        <f>'รายละเอียด 3.1.1'!H9</f>
        <v>56</v>
      </c>
      <c r="I9" s="145">
        <f>'รายละเอียด 3.1.1'!I9</f>
        <v>105</v>
      </c>
      <c r="J9" s="145">
        <f>'รายละเอียด 3.1.1'!J9</f>
        <v>51</v>
      </c>
      <c r="K9" s="145">
        <f>'รายละเอียด 3.1.1'!K9</f>
        <v>55</v>
      </c>
      <c r="L9" s="145">
        <f>'รายละเอียด 3.1.1'!L9</f>
        <v>55</v>
      </c>
      <c r="M9" s="145">
        <f>'รายละเอียด 3.1.1'!M9</f>
        <v>48</v>
      </c>
      <c r="N9" s="145">
        <f>'รายละเอียด 3.1.1'!N9</f>
        <v>70</v>
      </c>
      <c r="O9" s="145">
        <f>'รายละเอียด 3.1.1'!O9</f>
        <v>91</v>
      </c>
      <c r="P9" s="145">
        <f>'รายละเอียด 3.1.1'!P9</f>
        <v>46</v>
      </c>
      <c r="Q9" s="145">
        <f>'รายละเอียด 3.1.1'!Q9</f>
        <v>68</v>
      </c>
      <c r="R9" s="145">
        <f>'รายละเอียด 3.1.1'!R9</f>
        <v>51</v>
      </c>
      <c r="S9" s="145">
        <f>'รายละเอียด 3.1.1'!S9</f>
        <v>10</v>
      </c>
      <c r="T9" s="145">
        <f>'รายละเอียด 3.1.1'!T9</f>
        <v>61</v>
      </c>
      <c r="U9" s="145">
        <f>'รายละเอียด 3.1.1'!U9</f>
        <v>62</v>
      </c>
      <c r="V9" s="145">
        <f>'รายละเอียด 3.1.1'!V9</f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5">
        <f>'รายละเอียด 3.1.1'!AK9</f>
        <v>870</v>
      </c>
    </row>
    <row r="10" spans="1:37" s="140" customFormat="1" x14ac:dyDescent="0.55000000000000004">
      <c r="A10" s="318"/>
      <c r="B10" s="318"/>
      <c r="C10" s="318"/>
      <c r="D10" s="318"/>
      <c r="E10" s="318"/>
      <c r="F10" s="339"/>
      <c r="G10" s="136" t="s">
        <v>137</v>
      </c>
      <c r="H10" s="145">
        <f>'รายละเอียด 3.1.1'!H10</f>
        <v>2</v>
      </c>
      <c r="I10" s="145">
        <f>'รายละเอียด 3.1.1'!I10</f>
        <v>1</v>
      </c>
      <c r="J10" s="145">
        <f>'รายละเอียด 3.1.1'!J10</f>
        <v>4</v>
      </c>
      <c r="K10" s="145">
        <f>'รายละเอียด 3.1.1'!K10</f>
        <v>1</v>
      </c>
      <c r="L10" s="145">
        <f>'รายละเอียด 3.1.1'!L10</f>
        <v>3</v>
      </c>
      <c r="M10" s="145">
        <f>'รายละเอียด 3.1.1'!M10</f>
        <v>0</v>
      </c>
      <c r="N10" s="145">
        <f>'รายละเอียด 3.1.1'!N10</f>
        <v>1</v>
      </c>
      <c r="O10" s="145">
        <f>'รายละเอียด 3.1.1'!O10</f>
        <v>4</v>
      </c>
      <c r="P10" s="145">
        <f>'รายละเอียด 3.1.1'!P10</f>
        <v>2</v>
      </c>
      <c r="Q10" s="145">
        <f>'รายละเอียด 3.1.1'!Q10</f>
        <v>3</v>
      </c>
      <c r="R10" s="145">
        <f>'รายละเอียด 3.1.1'!R10</f>
        <v>4</v>
      </c>
      <c r="S10" s="145">
        <f>'รายละเอียด 3.1.1'!S10</f>
        <v>1</v>
      </c>
      <c r="T10" s="145">
        <f>'รายละเอียด 3.1.1'!T10</f>
        <v>0</v>
      </c>
      <c r="U10" s="145">
        <f>'รายละเอียด 3.1.1'!U10</f>
        <v>3</v>
      </c>
      <c r="V10" s="145">
        <f>'รายละเอียด 3.1.1'!V10</f>
        <v>0</v>
      </c>
      <c r="W10" s="145">
        <f>'รายละเอียด 3.1.1'!W10</f>
        <v>0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5">
        <f>'รายละเอียด 3.1.1'!AK10</f>
        <v>29</v>
      </c>
    </row>
    <row r="11" spans="1:37" s="151" customFormat="1" x14ac:dyDescent="0.55000000000000004">
      <c r="A11" s="318"/>
      <c r="B11" s="318"/>
      <c r="C11" s="318"/>
      <c r="D11" s="318"/>
      <c r="E11" s="318"/>
      <c r="F11" s="339"/>
      <c r="G11" s="147" t="s">
        <v>138</v>
      </c>
      <c r="H11" s="301" t="str">
        <f>IF(H8=0,$G$6,IF(H8&gt;=H7,$F$6,$G$6))</f>
        <v>û</v>
      </c>
      <c r="I11" s="301" t="str">
        <f t="shared" ref="I11:V11" si="0">IF(I8=0,$G$6,IF(I8&gt;=I7,$F$6,$G$6))</f>
        <v>û</v>
      </c>
      <c r="J11" s="301" t="str">
        <f t="shared" si="0"/>
        <v>ü</v>
      </c>
      <c r="K11" s="301" t="str">
        <f t="shared" si="0"/>
        <v>û</v>
      </c>
      <c r="L11" s="301" t="str">
        <f t="shared" si="0"/>
        <v>ü</v>
      </c>
      <c r="M11" s="301" t="str">
        <f t="shared" si="0"/>
        <v>û</v>
      </c>
      <c r="N11" s="301" t="str">
        <f t="shared" si="0"/>
        <v>û</v>
      </c>
      <c r="O11" s="301" t="str">
        <f t="shared" si="0"/>
        <v>ü</v>
      </c>
      <c r="P11" s="301" t="str">
        <f t="shared" si="0"/>
        <v>ü</v>
      </c>
      <c r="Q11" s="301" t="str">
        <f t="shared" si="0"/>
        <v>ü</v>
      </c>
      <c r="R11" s="301" t="str">
        <f t="shared" si="0"/>
        <v>ü</v>
      </c>
      <c r="S11" s="301" t="str">
        <f t="shared" si="0"/>
        <v>ü</v>
      </c>
      <c r="T11" s="301" t="str">
        <f t="shared" si="0"/>
        <v>û</v>
      </c>
      <c r="U11" s="301" t="str">
        <f t="shared" si="0"/>
        <v>ü</v>
      </c>
      <c r="V11" s="301" t="str">
        <f t="shared" si="0"/>
        <v>û</v>
      </c>
      <c r="W11" s="302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301" t="str">
        <f>IF(AK8=0,$G$6,IF(AK8&gt;=AK7,$F$6,$G$6))</f>
        <v>û</v>
      </c>
    </row>
    <row r="12" spans="1:37" s="140" customFormat="1" ht="21" customHeight="1" x14ac:dyDescent="0.55000000000000004">
      <c r="A12" s="318" t="s">
        <v>139</v>
      </c>
      <c r="B12" s="318"/>
      <c r="C12" s="318"/>
      <c r="D12" s="318"/>
      <c r="E12" s="318"/>
      <c r="F12" s="339" t="s">
        <v>140</v>
      </c>
      <c r="G12" s="341" t="s">
        <v>12</v>
      </c>
      <c r="H12" s="139"/>
      <c r="I12" s="139"/>
      <c r="J12" s="145">
        <f>'รายละเอียด 3.1.1'!J12</f>
        <v>2</v>
      </c>
      <c r="K12" s="139"/>
      <c r="L12" s="139"/>
      <c r="M12" s="145">
        <f>'รายละเอียด 3.1.1'!M12</f>
        <v>30</v>
      </c>
      <c r="N12" s="145">
        <f>'รายละเอียด 3.1.1'!N12</f>
        <v>8</v>
      </c>
      <c r="O12" s="145">
        <f>'รายละเอียด 3.1.1'!O12</f>
        <v>60</v>
      </c>
      <c r="P12" s="139"/>
      <c r="Q12" s="145">
        <f>'รายละเอียด 3.1.1'!Q12</f>
        <v>2</v>
      </c>
      <c r="R12" s="145">
        <f>'รายละเอียด 3.1.1'!R12</f>
        <v>10</v>
      </c>
      <c r="S12" s="139"/>
      <c r="T12" s="139"/>
      <c r="U12" s="145">
        <f>'รายละเอียด 3.1.1'!U12</f>
        <v>51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5">
        <f>'รายละเอียด 3.1.1'!AK12</f>
        <v>200</v>
      </c>
    </row>
    <row r="13" spans="1:37" s="140" customFormat="1" x14ac:dyDescent="0.55000000000000004">
      <c r="A13" s="318"/>
      <c r="B13" s="318"/>
      <c r="C13" s="318"/>
      <c r="D13" s="318"/>
      <c r="E13" s="318"/>
      <c r="F13" s="339"/>
      <c r="G13" s="342" t="s">
        <v>141</v>
      </c>
      <c r="H13" s="139"/>
      <c r="I13" s="139"/>
      <c r="J13" s="155">
        <f>'รายละเอียด 3.1.1'!J13</f>
        <v>3</v>
      </c>
      <c r="K13" s="139"/>
      <c r="L13" s="139"/>
      <c r="M13" s="155">
        <f>'รายละเอียด 3.1.1'!M13</f>
        <v>173</v>
      </c>
      <c r="N13" s="155">
        <f>'รายละเอียด 3.1.1'!N13</f>
        <v>224</v>
      </c>
      <c r="O13" s="155">
        <f>'รายละเอียด 3.1.1'!O13</f>
        <v>154</v>
      </c>
      <c r="P13" s="139"/>
      <c r="Q13" s="155">
        <f>'รายละเอียด 3.1.1'!Q13</f>
        <v>0</v>
      </c>
      <c r="R13" s="155">
        <f>'รายละเอียด 3.1.1'!R13</f>
        <v>0</v>
      </c>
      <c r="S13" s="139"/>
      <c r="T13" s="139"/>
      <c r="U13" s="155">
        <f>'รายละเอียด 3.1.1'!U13</f>
        <v>51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5">
        <f>'รายละเอียด 3.1.1'!AK13</f>
        <v>605</v>
      </c>
    </row>
    <row r="14" spans="1:37" s="151" customFormat="1" x14ac:dyDescent="0.55000000000000004">
      <c r="A14" s="318"/>
      <c r="B14" s="318"/>
      <c r="C14" s="318"/>
      <c r="D14" s="318"/>
      <c r="E14" s="318"/>
      <c r="F14" s="339"/>
      <c r="G14" s="300" t="s">
        <v>138</v>
      </c>
      <c r="H14" s="302"/>
      <c r="I14" s="302"/>
      <c r="J14" s="301" t="str">
        <f t="shared" ref="J14" si="1">IF(ISBLANK(J13),$G$6,IF(J13&gt;=J12,$F$6,$G$6))</f>
        <v>ü</v>
      </c>
      <c r="K14" s="302"/>
      <c r="L14" s="302"/>
      <c r="M14" s="301" t="str">
        <f t="shared" ref="M14:U14" si="2">IF(ISBLANK(M13),$G$6,IF(M13&gt;=M12,$F$6,$G$6))</f>
        <v>ü</v>
      </c>
      <c r="N14" s="301" t="str">
        <f t="shared" si="2"/>
        <v>ü</v>
      </c>
      <c r="O14" s="301" t="str">
        <f t="shared" si="2"/>
        <v>ü</v>
      </c>
      <c r="P14" s="302"/>
      <c r="Q14" s="301" t="str">
        <f t="shared" si="2"/>
        <v>û</v>
      </c>
      <c r="R14" s="301" t="str">
        <f t="shared" si="2"/>
        <v>û</v>
      </c>
      <c r="S14" s="302"/>
      <c r="T14" s="302"/>
      <c r="U14" s="301" t="str">
        <f t="shared" si="2"/>
        <v>ü</v>
      </c>
      <c r="V14" s="302"/>
      <c r="W14" s="302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301" t="str">
        <f>IF(ISBLANK(AK13),$G$6,IF(AK13&gt;=AK12,$F$6,$G$6))</f>
        <v>ü</v>
      </c>
    </row>
    <row r="15" spans="1:37" s="277" customFormat="1" ht="21" customHeight="1" x14ac:dyDescent="0.55000000000000004">
      <c r="A15" s="303" t="s">
        <v>159</v>
      </c>
      <c r="B15" s="304"/>
      <c r="C15" s="304"/>
      <c r="D15" s="304"/>
      <c r="E15" s="304"/>
      <c r="F15" s="305"/>
      <c r="G15" s="343" t="s">
        <v>160</v>
      </c>
      <c r="H15" s="306">
        <f>COUNTA(H7,H12)</f>
        <v>1</v>
      </c>
      <c r="I15" s="306">
        <f t="shared" ref="I15:V15" si="3">COUNTA(I7,I12)</f>
        <v>1</v>
      </c>
      <c r="J15" s="306">
        <f t="shared" si="3"/>
        <v>2</v>
      </c>
      <c r="K15" s="306">
        <f t="shared" si="3"/>
        <v>1</v>
      </c>
      <c r="L15" s="306">
        <f t="shared" si="3"/>
        <v>1</v>
      </c>
      <c r="M15" s="306">
        <f t="shared" si="3"/>
        <v>2</v>
      </c>
      <c r="N15" s="306">
        <f t="shared" si="3"/>
        <v>2</v>
      </c>
      <c r="O15" s="306">
        <f t="shared" si="3"/>
        <v>2</v>
      </c>
      <c r="P15" s="306">
        <f t="shared" si="3"/>
        <v>1</v>
      </c>
      <c r="Q15" s="306">
        <f t="shared" si="3"/>
        <v>2</v>
      </c>
      <c r="R15" s="306">
        <f t="shared" si="3"/>
        <v>2</v>
      </c>
      <c r="S15" s="306">
        <f t="shared" si="3"/>
        <v>1</v>
      </c>
      <c r="T15" s="306">
        <f t="shared" si="3"/>
        <v>1</v>
      </c>
      <c r="U15" s="306">
        <f t="shared" si="3"/>
        <v>2</v>
      </c>
      <c r="V15" s="306">
        <f t="shared" si="3"/>
        <v>1</v>
      </c>
      <c r="W15" s="139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44">
        <f>COUNTA(AK7,AK12)</f>
        <v>2</v>
      </c>
    </row>
    <row r="16" spans="1:37" s="277" customFormat="1" ht="21" customHeight="1" x14ac:dyDescent="0.5">
      <c r="A16" s="308"/>
      <c r="B16" s="309"/>
      <c r="C16" s="309"/>
      <c r="D16" s="309"/>
      <c r="E16" s="309"/>
      <c r="F16" s="310"/>
      <c r="G16" s="343" t="s">
        <v>161</v>
      </c>
      <c r="H16" s="311">
        <f t="shared" ref="H16:V16" si="4">COUNTIF(H7:H14,$F$6)</f>
        <v>0</v>
      </c>
      <c r="I16" s="311">
        <f t="shared" si="4"/>
        <v>0</v>
      </c>
      <c r="J16" s="311">
        <f t="shared" si="4"/>
        <v>2</v>
      </c>
      <c r="K16" s="311">
        <f t="shared" si="4"/>
        <v>0</v>
      </c>
      <c r="L16" s="311">
        <f t="shared" si="4"/>
        <v>1</v>
      </c>
      <c r="M16" s="311">
        <f t="shared" si="4"/>
        <v>1</v>
      </c>
      <c r="N16" s="311">
        <f t="shared" si="4"/>
        <v>1</v>
      </c>
      <c r="O16" s="311">
        <f t="shared" si="4"/>
        <v>2</v>
      </c>
      <c r="P16" s="311">
        <f t="shared" si="4"/>
        <v>1</v>
      </c>
      <c r="Q16" s="311">
        <f t="shared" si="4"/>
        <v>1</v>
      </c>
      <c r="R16" s="311">
        <f t="shared" si="4"/>
        <v>1</v>
      </c>
      <c r="S16" s="311">
        <f t="shared" si="4"/>
        <v>1</v>
      </c>
      <c r="T16" s="311">
        <f t="shared" si="4"/>
        <v>0</v>
      </c>
      <c r="U16" s="311">
        <f t="shared" si="4"/>
        <v>2</v>
      </c>
      <c r="V16" s="311">
        <f t="shared" si="4"/>
        <v>0</v>
      </c>
      <c r="W16" s="30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45">
        <f>COUNTIF(AK7:AK14,$F$6)</f>
        <v>1</v>
      </c>
    </row>
    <row r="17" spans="1:37" s="277" customFormat="1" ht="21" customHeight="1" x14ac:dyDescent="0.5">
      <c r="A17" s="313"/>
      <c r="B17" s="314"/>
      <c r="C17" s="314"/>
      <c r="D17" s="314"/>
      <c r="E17" s="314"/>
      <c r="F17" s="315"/>
      <c r="G17" s="343" t="s">
        <v>15</v>
      </c>
      <c r="H17" s="311" t="str">
        <f>IFERROR(IF(H16&gt;0,ROUND((H16/H15)*100,2),"N/A"),0)</f>
        <v>N/A</v>
      </c>
      <c r="I17" s="311" t="str">
        <f t="shared" ref="I17:V17" si="5">IFERROR(IF(I16&gt;0,ROUND((I16/I15)*100,2),"N/A"),0)</f>
        <v>N/A</v>
      </c>
      <c r="J17" s="311">
        <f t="shared" si="5"/>
        <v>100</v>
      </c>
      <c r="K17" s="311" t="str">
        <f t="shared" si="5"/>
        <v>N/A</v>
      </c>
      <c r="L17" s="311">
        <f t="shared" si="5"/>
        <v>100</v>
      </c>
      <c r="M17" s="311">
        <f t="shared" si="5"/>
        <v>50</v>
      </c>
      <c r="N17" s="311">
        <f t="shared" si="5"/>
        <v>50</v>
      </c>
      <c r="O17" s="311">
        <f t="shared" si="5"/>
        <v>100</v>
      </c>
      <c r="P17" s="311">
        <f t="shared" si="5"/>
        <v>100</v>
      </c>
      <c r="Q17" s="311">
        <f t="shared" si="5"/>
        <v>50</v>
      </c>
      <c r="R17" s="311">
        <f t="shared" si="5"/>
        <v>50</v>
      </c>
      <c r="S17" s="311">
        <f t="shared" si="5"/>
        <v>100</v>
      </c>
      <c r="T17" s="311" t="str">
        <f t="shared" si="5"/>
        <v>N/A</v>
      </c>
      <c r="U17" s="311">
        <f t="shared" si="5"/>
        <v>100</v>
      </c>
      <c r="V17" s="311" t="str">
        <f t="shared" si="5"/>
        <v>N/A</v>
      </c>
      <c r="W17" s="30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1">
        <f>IFERROR(IF(AK16&gt;0,ROUND((AK16/AK15)*100,2),"N/A"),0)</f>
        <v>50</v>
      </c>
    </row>
    <row r="18" spans="1:37" s="277" customFormat="1" x14ac:dyDescent="0.5">
      <c r="A18" s="288" t="s">
        <v>99</v>
      </c>
      <c r="B18" s="289"/>
      <c r="C18" s="289"/>
      <c r="D18" s="289"/>
      <c r="E18" s="289"/>
      <c r="F18" s="316" t="s">
        <v>132</v>
      </c>
      <c r="G18" s="316" t="s">
        <v>133</v>
      </c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  <c r="U18" s="347"/>
      <c r="V18" s="347"/>
      <c r="W18" s="347"/>
      <c r="X18" s="347"/>
      <c r="Y18" s="348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s="277" customFormat="1" ht="21" customHeight="1" x14ac:dyDescent="0.5">
      <c r="A19" s="318" t="s">
        <v>162</v>
      </c>
      <c r="B19" s="318"/>
      <c r="C19" s="318"/>
      <c r="D19" s="318"/>
      <c r="E19" s="318"/>
      <c r="F19" s="339" t="s">
        <v>163</v>
      </c>
      <c r="G19" s="296" t="s">
        <v>12</v>
      </c>
      <c r="H19" s="297">
        <f>'รายละเอียด 3.1.1'!H45</f>
        <v>5</v>
      </c>
      <c r="I19" s="297">
        <f>'รายละเอียด 3.1.1'!I45</f>
        <v>15</v>
      </c>
      <c r="J19" s="297">
        <f>'รายละเอียด 3.1.1'!J45</f>
        <v>5</v>
      </c>
      <c r="K19" s="297">
        <f>'รายละเอียด 3.1.1'!K45</f>
        <v>5</v>
      </c>
      <c r="L19" s="297">
        <f>'รายละเอียด 3.1.1'!L45</f>
        <v>9</v>
      </c>
      <c r="M19" s="298"/>
      <c r="N19" s="297">
        <f>'รายละเอียด 3.1.1'!N45</f>
        <v>5</v>
      </c>
      <c r="O19" s="297">
        <f>'รายละเอียด 3.1.1'!O45</f>
        <v>7</v>
      </c>
      <c r="P19" s="297">
        <f>'รายละเอียด 3.1.1'!P45</f>
        <v>3</v>
      </c>
      <c r="Q19" s="297">
        <f>'รายละเอียด 3.1.1'!Q45</f>
        <v>7</v>
      </c>
      <c r="R19" s="297">
        <f>'รายละเอียด 3.1.1'!R45</f>
        <v>7</v>
      </c>
      <c r="S19" s="297">
        <f>'รายละเอียด 3.1.1'!S45</f>
        <v>0</v>
      </c>
      <c r="T19" s="297">
        <f>'รายละเอียด 3.1.1'!T45</f>
        <v>6</v>
      </c>
      <c r="U19" s="298"/>
      <c r="V19" s="298"/>
      <c r="W19" s="297">
        <f>'รายละเอียด 3.1.1'!W45</f>
        <v>1</v>
      </c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7">
        <f>'รายละเอียด 3.1.1'!AK45</f>
        <v>84</v>
      </c>
    </row>
    <row r="20" spans="1:37" s="277" customFormat="1" x14ac:dyDescent="0.5">
      <c r="A20" s="318"/>
      <c r="B20" s="318"/>
      <c r="C20" s="318"/>
      <c r="D20" s="318"/>
      <c r="E20" s="318"/>
      <c r="F20" s="339"/>
      <c r="G20" s="296" t="s">
        <v>141</v>
      </c>
      <c r="H20" s="297">
        <f>'รายละเอียด 3.1.1'!H46</f>
        <v>0</v>
      </c>
      <c r="I20" s="297">
        <f>'รายละเอียด 3.1.1'!I46</f>
        <v>11</v>
      </c>
      <c r="J20" s="297">
        <f>'รายละเอียด 3.1.1'!J46</f>
        <v>3</v>
      </c>
      <c r="K20" s="297">
        <f>'รายละเอียด 3.1.1'!K46</f>
        <v>6</v>
      </c>
      <c r="L20" s="297">
        <f>'รายละเอียด 3.1.1'!L46</f>
        <v>11</v>
      </c>
      <c r="M20" s="298"/>
      <c r="N20" s="297">
        <f>'รายละเอียด 3.1.1'!N46</f>
        <v>1</v>
      </c>
      <c r="O20" s="297">
        <f>'รายละเอียด 3.1.1'!O46</f>
        <v>22</v>
      </c>
      <c r="P20" s="297">
        <f>'รายละเอียด 3.1.1'!P46</f>
        <v>0</v>
      </c>
      <c r="Q20" s="297">
        <f>'รายละเอียด 3.1.1'!Q46</f>
        <v>16</v>
      </c>
      <c r="R20" s="297">
        <f>'รายละเอียด 3.1.1'!R46</f>
        <v>8</v>
      </c>
      <c r="S20" s="297">
        <f>'รายละเอียด 3.1.1'!S46</f>
        <v>0</v>
      </c>
      <c r="T20" s="297">
        <f>'รายละเอียด 3.1.1'!T46</f>
        <v>9</v>
      </c>
      <c r="U20" s="298"/>
      <c r="V20" s="298"/>
      <c r="W20" s="297">
        <f>'รายละเอียด 3.1.1'!W46</f>
        <v>0</v>
      </c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7">
        <f>'รายละเอียด 3.1.1'!AK46</f>
        <v>97</v>
      </c>
    </row>
    <row r="21" spans="1:37" s="277" customFormat="1" x14ac:dyDescent="0.4">
      <c r="A21" s="318"/>
      <c r="B21" s="318"/>
      <c r="C21" s="318"/>
      <c r="D21" s="318"/>
      <c r="E21" s="318"/>
      <c r="F21" s="339"/>
      <c r="G21" s="300" t="s">
        <v>138</v>
      </c>
      <c r="H21" s="301" t="str">
        <f>IF(ISBLANK(H20),$G$6,IF(H20&gt;=H19,$F$6,$G$6))</f>
        <v>û</v>
      </c>
      <c r="I21" s="301" t="str">
        <f t="shared" ref="I21:AK21" si="6">IF(ISBLANK(I20),$G$6,IF(I20&gt;=I19,$F$6,$G$6))</f>
        <v>û</v>
      </c>
      <c r="J21" s="301" t="str">
        <f t="shared" si="6"/>
        <v>û</v>
      </c>
      <c r="K21" s="301" t="str">
        <f t="shared" si="6"/>
        <v>ü</v>
      </c>
      <c r="L21" s="301" t="str">
        <f t="shared" si="6"/>
        <v>ü</v>
      </c>
      <c r="M21" s="302"/>
      <c r="N21" s="301" t="str">
        <f t="shared" si="6"/>
        <v>û</v>
      </c>
      <c r="O21" s="301" t="str">
        <f t="shared" si="6"/>
        <v>ü</v>
      </c>
      <c r="P21" s="301" t="str">
        <f t="shared" si="6"/>
        <v>û</v>
      </c>
      <c r="Q21" s="301" t="str">
        <f t="shared" si="6"/>
        <v>ü</v>
      </c>
      <c r="R21" s="301" t="str">
        <f t="shared" si="6"/>
        <v>ü</v>
      </c>
      <c r="S21" s="301" t="str">
        <f t="shared" si="6"/>
        <v>ü</v>
      </c>
      <c r="T21" s="301" t="str">
        <f t="shared" si="6"/>
        <v>ü</v>
      </c>
      <c r="U21" s="302"/>
      <c r="V21" s="302"/>
      <c r="W21" s="301" t="str">
        <f t="shared" si="6"/>
        <v>û</v>
      </c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1" t="str">
        <f t="shared" si="6"/>
        <v>ü</v>
      </c>
    </row>
    <row r="22" spans="1:37" s="277" customFormat="1" ht="21" customHeight="1" x14ac:dyDescent="0.5">
      <c r="A22" s="157" t="s">
        <v>164</v>
      </c>
      <c r="B22" s="157"/>
      <c r="C22" s="157"/>
      <c r="D22" s="157"/>
      <c r="E22" s="157"/>
      <c r="F22" s="158" t="s">
        <v>165</v>
      </c>
      <c r="G22" s="296" t="s">
        <v>12</v>
      </c>
      <c r="H22" s="297">
        <f>'รายละเอียด 3.1.1'!H48</f>
        <v>20</v>
      </c>
      <c r="I22" s="297">
        <f>'รายละเอียด 3.1.1'!I48</f>
        <v>50</v>
      </c>
      <c r="J22" s="297">
        <f>'รายละเอียด 3.1.1'!J48</f>
        <v>20</v>
      </c>
      <c r="K22" s="297">
        <f>'รายละเอียด 3.1.1'!K48</f>
        <v>20</v>
      </c>
      <c r="L22" s="297">
        <f>'รายละเอียด 3.1.1'!L48</f>
        <v>30</v>
      </c>
      <c r="M22" s="297">
        <f>'รายละเอียด 3.1.1'!M48</f>
        <v>10</v>
      </c>
      <c r="N22" s="297">
        <f>'รายละเอียด 3.1.1'!N48</f>
        <v>15</v>
      </c>
      <c r="O22" s="297">
        <f>'รายละเอียด 3.1.1'!O48</f>
        <v>35</v>
      </c>
      <c r="P22" s="297">
        <f>'รายละเอียด 3.1.1'!P48</f>
        <v>10</v>
      </c>
      <c r="Q22" s="297">
        <f>'รายละเอียด 3.1.1'!Q48</f>
        <v>25</v>
      </c>
      <c r="R22" s="297">
        <f>'รายละเอียด 3.1.1'!R48</f>
        <v>20</v>
      </c>
      <c r="S22" s="297">
        <f>'รายละเอียด 3.1.1'!S48</f>
        <v>5</v>
      </c>
      <c r="T22" s="297">
        <f>'รายละเอียด 3.1.1'!T48</f>
        <v>10</v>
      </c>
      <c r="U22" s="297">
        <f>'รายละเอียด 3.1.1'!U48</f>
        <v>40</v>
      </c>
      <c r="V22" s="297">
        <f>'รายละเอียด 3.1.1'!V48</f>
        <v>5</v>
      </c>
      <c r="W22" s="297">
        <f>'รายละเอียด 3.1.1'!W48</f>
        <v>5</v>
      </c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7">
        <f>'รายละเอียด 3.1.1'!AK48</f>
        <v>320</v>
      </c>
    </row>
    <row r="23" spans="1:37" s="277" customFormat="1" x14ac:dyDescent="0.5">
      <c r="A23" s="157"/>
      <c r="B23" s="157"/>
      <c r="C23" s="157"/>
      <c r="D23" s="157"/>
      <c r="E23" s="157"/>
      <c r="F23" s="158"/>
      <c r="G23" s="296" t="s">
        <v>141</v>
      </c>
      <c r="H23" s="297">
        <f>'รายละเอียด 3.1.1'!H49</f>
        <v>7</v>
      </c>
      <c r="I23" s="297">
        <f>'รายละเอียด 3.1.1'!I49</f>
        <v>48</v>
      </c>
      <c r="J23" s="297">
        <f>'รายละเอียด 3.1.1'!J49</f>
        <v>6</v>
      </c>
      <c r="K23" s="297">
        <f>'รายละเอียด 3.1.1'!K49</f>
        <v>23</v>
      </c>
      <c r="L23" s="297">
        <f>'รายละเอียด 3.1.1'!L49</f>
        <v>12</v>
      </c>
      <c r="M23" s="297">
        <f>'รายละเอียด 3.1.1'!M49</f>
        <v>13</v>
      </c>
      <c r="N23" s="297">
        <f>'รายละเอียด 3.1.1'!N49</f>
        <v>10</v>
      </c>
      <c r="O23" s="297">
        <f>'รายละเอียด 3.1.1'!O49</f>
        <v>48</v>
      </c>
      <c r="P23" s="297">
        <f>'รายละเอียด 3.1.1'!P49</f>
        <v>3</v>
      </c>
      <c r="Q23" s="297">
        <f>'รายละเอียด 3.1.1'!Q49</f>
        <v>22</v>
      </c>
      <c r="R23" s="297">
        <f>'รายละเอียด 3.1.1'!R49</f>
        <v>25</v>
      </c>
      <c r="S23" s="297">
        <f>'รายละเอียด 3.1.1'!S49</f>
        <v>0</v>
      </c>
      <c r="T23" s="297">
        <f>'รายละเอียด 3.1.1'!T49</f>
        <v>16</v>
      </c>
      <c r="U23" s="297">
        <f>'รายละเอียด 3.1.1'!U49</f>
        <v>14</v>
      </c>
      <c r="V23" s="297">
        <f>'รายละเอียด 3.1.1'!V49</f>
        <v>2</v>
      </c>
      <c r="W23" s="297">
        <f>'รายละเอียด 3.1.1'!W49</f>
        <v>1</v>
      </c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7">
        <f>'รายละเอียด 3.1.1'!AK49</f>
        <v>250</v>
      </c>
    </row>
    <row r="24" spans="1:37" s="277" customFormat="1" x14ac:dyDescent="0.4">
      <c r="A24" s="157"/>
      <c r="B24" s="157"/>
      <c r="C24" s="157"/>
      <c r="D24" s="157"/>
      <c r="E24" s="157"/>
      <c r="F24" s="158"/>
      <c r="G24" s="300" t="s">
        <v>138</v>
      </c>
      <c r="H24" s="301" t="str">
        <f>IF(ISBLANK(H23),$G$6,IF(H23&gt;=H22,$F$6,$G$6))</f>
        <v>û</v>
      </c>
      <c r="I24" s="301" t="str">
        <f t="shared" ref="I24:AK24" si="7">IF(ISBLANK(I23),$G$6,IF(I23&gt;=I22,$F$6,$G$6))</f>
        <v>û</v>
      </c>
      <c r="J24" s="301" t="str">
        <f t="shared" si="7"/>
        <v>û</v>
      </c>
      <c r="K24" s="301" t="str">
        <f t="shared" si="7"/>
        <v>ü</v>
      </c>
      <c r="L24" s="301" t="str">
        <f t="shared" si="7"/>
        <v>û</v>
      </c>
      <c r="M24" s="301" t="str">
        <f t="shared" si="7"/>
        <v>ü</v>
      </c>
      <c r="N24" s="301" t="str">
        <f t="shared" si="7"/>
        <v>û</v>
      </c>
      <c r="O24" s="301" t="str">
        <f t="shared" si="7"/>
        <v>ü</v>
      </c>
      <c r="P24" s="301" t="str">
        <f t="shared" si="7"/>
        <v>û</v>
      </c>
      <c r="Q24" s="301" t="str">
        <f t="shared" si="7"/>
        <v>û</v>
      </c>
      <c r="R24" s="301" t="str">
        <f t="shared" si="7"/>
        <v>ü</v>
      </c>
      <c r="S24" s="301" t="str">
        <f t="shared" si="7"/>
        <v>û</v>
      </c>
      <c r="T24" s="301" t="str">
        <f t="shared" si="7"/>
        <v>ü</v>
      </c>
      <c r="U24" s="301" t="str">
        <f t="shared" si="7"/>
        <v>û</v>
      </c>
      <c r="V24" s="301" t="str">
        <f t="shared" si="7"/>
        <v>û</v>
      </c>
      <c r="W24" s="301" t="str">
        <f t="shared" si="7"/>
        <v>û</v>
      </c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1" t="str">
        <f t="shared" si="7"/>
        <v>û</v>
      </c>
    </row>
    <row r="25" spans="1:37" s="277" customFormat="1" ht="21" customHeight="1" x14ac:dyDescent="0.5">
      <c r="A25" s="157" t="s">
        <v>166</v>
      </c>
      <c r="B25" s="157"/>
      <c r="C25" s="157"/>
      <c r="D25" s="157"/>
      <c r="E25" s="157"/>
      <c r="F25" s="158" t="s">
        <v>167</v>
      </c>
      <c r="G25" s="296" t="s">
        <v>12</v>
      </c>
      <c r="H25" s="297">
        <f>'รายละเอียด 3.1.1'!H51</f>
        <v>9</v>
      </c>
      <c r="I25" s="297">
        <f>'รายละเอียด 3.1.1'!I51</f>
        <v>17</v>
      </c>
      <c r="J25" s="297">
        <f>'รายละเอียด 3.1.1'!J51</f>
        <v>6</v>
      </c>
      <c r="K25" s="297">
        <f>'รายละเอียด 3.1.1'!K51</f>
        <v>6</v>
      </c>
      <c r="L25" s="297">
        <f>'รายละเอียด 3.1.1'!L51</f>
        <v>8</v>
      </c>
      <c r="M25" s="298"/>
      <c r="N25" s="297">
        <f>'รายละเอียด 3.1.1'!N51</f>
        <v>7</v>
      </c>
      <c r="O25" s="297">
        <f>'รายละเอียด 3.1.1'!O51</f>
        <v>7</v>
      </c>
      <c r="P25" s="297">
        <f>'รายละเอียด 3.1.1'!P51</f>
        <v>6</v>
      </c>
      <c r="Q25" s="297">
        <f>'รายละเอียด 3.1.1'!Q51</f>
        <v>6</v>
      </c>
      <c r="R25" s="297">
        <f>'รายละเอียด 3.1.1'!R51</f>
        <v>7</v>
      </c>
      <c r="S25" s="297">
        <f>'รายละเอียด 3.1.1'!S51</f>
        <v>0</v>
      </c>
      <c r="T25" s="297">
        <f>'รายละเอียด 3.1.1'!T51</f>
        <v>8</v>
      </c>
      <c r="U25" s="298"/>
      <c r="V25" s="298"/>
      <c r="W25" s="297">
        <f>'รายละเอียด 3.1.1'!W51</f>
        <v>1</v>
      </c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7">
        <f>'รายละเอียด 3.1.1'!AK51</f>
        <v>100</v>
      </c>
    </row>
    <row r="26" spans="1:37" s="277" customFormat="1" x14ac:dyDescent="0.5">
      <c r="A26" s="157"/>
      <c r="B26" s="157"/>
      <c r="C26" s="157"/>
      <c r="D26" s="157"/>
      <c r="E26" s="157"/>
      <c r="F26" s="158"/>
      <c r="G26" s="296" t="s">
        <v>141</v>
      </c>
      <c r="H26" s="297">
        <f>'รายละเอียด 3.1.1'!H52</f>
        <v>1</v>
      </c>
      <c r="I26" s="297">
        <f>'รายละเอียด 3.1.1'!I52</f>
        <v>4</v>
      </c>
      <c r="J26" s="297">
        <f>'รายละเอียด 3.1.1'!J52</f>
        <v>2</v>
      </c>
      <c r="K26" s="297">
        <f>'รายละเอียด 3.1.1'!K52</f>
        <v>10</v>
      </c>
      <c r="L26" s="297">
        <f>'รายละเอียด 3.1.1'!L52</f>
        <v>2</v>
      </c>
      <c r="M26" s="298"/>
      <c r="N26" s="297">
        <f>'รายละเอียด 3.1.1'!N52</f>
        <v>1</v>
      </c>
      <c r="O26" s="297">
        <f>'รายละเอียด 3.1.1'!O52</f>
        <v>15</v>
      </c>
      <c r="P26" s="297">
        <f>'รายละเอียด 3.1.1'!P52</f>
        <v>3</v>
      </c>
      <c r="Q26" s="297">
        <f>'รายละเอียด 3.1.1'!Q52</f>
        <v>13</v>
      </c>
      <c r="R26" s="297">
        <f>'รายละเอียด 3.1.1'!R52</f>
        <v>7</v>
      </c>
      <c r="S26" s="297">
        <f>'รายละเอียด 3.1.1'!S52</f>
        <v>0</v>
      </c>
      <c r="T26" s="297">
        <f>'รายละเอียด 3.1.1'!T52</f>
        <v>9</v>
      </c>
      <c r="U26" s="298"/>
      <c r="V26" s="298"/>
      <c r="W26" s="297">
        <f>'รายละเอียด 3.1.1'!W52</f>
        <v>0</v>
      </c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7">
        <f>'รายละเอียด 3.1.1'!AK52</f>
        <v>77</v>
      </c>
    </row>
    <row r="27" spans="1:37" s="277" customFormat="1" x14ac:dyDescent="0.4">
      <c r="A27" s="157"/>
      <c r="B27" s="157"/>
      <c r="C27" s="157"/>
      <c r="D27" s="157"/>
      <c r="E27" s="157"/>
      <c r="F27" s="158"/>
      <c r="G27" s="300" t="s">
        <v>138</v>
      </c>
      <c r="H27" s="301" t="str">
        <f>IF(ISBLANK(H26),$G$6,IF(H26&gt;=H25,$F$6,$G$6))</f>
        <v>û</v>
      </c>
      <c r="I27" s="301" t="str">
        <f t="shared" ref="I27:AK27" si="8">IF(ISBLANK(I26),$G$6,IF(I26&gt;=I25,$F$6,$G$6))</f>
        <v>û</v>
      </c>
      <c r="J27" s="301" t="str">
        <f t="shared" si="8"/>
        <v>û</v>
      </c>
      <c r="K27" s="301" t="str">
        <f t="shared" si="8"/>
        <v>ü</v>
      </c>
      <c r="L27" s="301" t="str">
        <f t="shared" si="8"/>
        <v>û</v>
      </c>
      <c r="M27" s="302"/>
      <c r="N27" s="301" t="str">
        <f t="shared" si="8"/>
        <v>û</v>
      </c>
      <c r="O27" s="301" t="str">
        <f t="shared" si="8"/>
        <v>ü</v>
      </c>
      <c r="P27" s="301" t="str">
        <f t="shared" si="8"/>
        <v>û</v>
      </c>
      <c r="Q27" s="301" t="str">
        <f t="shared" si="8"/>
        <v>ü</v>
      </c>
      <c r="R27" s="301" t="str">
        <f t="shared" si="8"/>
        <v>ü</v>
      </c>
      <c r="S27" s="301" t="str">
        <f>IF(ISBLANK(S26),$G$6,IF(S26&gt;=S25,$F$6,$G$6))</f>
        <v>ü</v>
      </c>
      <c r="T27" s="301" t="str">
        <f t="shared" si="8"/>
        <v>ü</v>
      </c>
      <c r="U27" s="302"/>
      <c r="V27" s="302"/>
      <c r="W27" s="301" t="str">
        <f t="shared" si="8"/>
        <v>û</v>
      </c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1" t="str">
        <f t="shared" si="8"/>
        <v>û</v>
      </c>
    </row>
    <row r="28" spans="1:37" s="277" customFormat="1" ht="21" customHeight="1" x14ac:dyDescent="0.5">
      <c r="A28" s="295" t="s">
        <v>168</v>
      </c>
      <c r="B28" s="295"/>
      <c r="C28" s="295"/>
      <c r="D28" s="295"/>
      <c r="E28" s="295"/>
      <c r="F28" s="158" t="s">
        <v>169</v>
      </c>
      <c r="G28" s="296" t="s">
        <v>12</v>
      </c>
      <c r="H28" s="297">
        <f>'รายละเอียด 3.1.1'!H54</f>
        <v>12</v>
      </c>
      <c r="I28" s="297">
        <f>'รายละเอียด 3.1.1'!I54</f>
        <v>30</v>
      </c>
      <c r="J28" s="297">
        <f>'รายละเอียด 3.1.1'!J54</f>
        <v>12</v>
      </c>
      <c r="K28" s="297">
        <f>'รายละเอียด 3.1.1'!K54</f>
        <v>10</v>
      </c>
      <c r="L28" s="297">
        <f>'รายละเอียด 3.1.1'!L54</f>
        <v>12</v>
      </c>
      <c r="M28" s="297">
        <f>'รายละเอียด 3.1.1'!M54</f>
        <v>5</v>
      </c>
      <c r="N28" s="297">
        <f>'รายละเอียด 3.1.1'!N54</f>
        <v>10</v>
      </c>
      <c r="O28" s="297">
        <f>'รายละเอียด 3.1.1'!O54</f>
        <v>12</v>
      </c>
      <c r="P28" s="297">
        <f>'รายละเอียด 3.1.1'!P54</f>
        <v>6</v>
      </c>
      <c r="Q28" s="297">
        <f>'รายละเอียด 3.1.1'!Q54</f>
        <v>10</v>
      </c>
      <c r="R28" s="297">
        <f>'รายละเอียด 3.1.1'!R54</f>
        <v>10</v>
      </c>
      <c r="S28" s="297">
        <f>'รายละเอียด 3.1.1'!S54</f>
        <v>5</v>
      </c>
      <c r="T28" s="297">
        <f>'รายละเอียด 3.1.1'!T54</f>
        <v>10</v>
      </c>
      <c r="U28" s="297">
        <f>'รายละเอียด 3.1.1'!U54</f>
        <v>10</v>
      </c>
      <c r="V28" s="297">
        <f>'รายละเอียด 3.1.1'!V54</f>
        <v>5</v>
      </c>
      <c r="W28" s="297">
        <f>'รายละเอียด 3.1.1'!W54</f>
        <v>1</v>
      </c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7">
        <f>'รายละเอียด 3.1.1'!AK54</f>
        <v>160</v>
      </c>
    </row>
    <row r="29" spans="1:37" s="277" customFormat="1" x14ac:dyDescent="0.5">
      <c r="A29" s="295"/>
      <c r="B29" s="295"/>
      <c r="C29" s="295"/>
      <c r="D29" s="295"/>
      <c r="E29" s="295"/>
      <c r="F29" s="158"/>
      <c r="G29" s="296" t="s">
        <v>141</v>
      </c>
      <c r="H29" s="297">
        <f>'รายละเอียด 3.1.1'!H55</f>
        <v>1</v>
      </c>
      <c r="I29" s="297">
        <f>'รายละเอียด 3.1.1'!I55</f>
        <v>33</v>
      </c>
      <c r="J29" s="297">
        <f>'รายละเอียด 3.1.1'!J55</f>
        <v>4</v>
      </c>
      <c r="K29" s="297">
        <f>'รายละเอียด 3.1.1'!K55</f>
        <v>4</v>
      </c>
      <c r="L29" s="297">
        <f>'รายละเอียด 3.1.1'!L55</f>
        <v>7</v>
      </c>
      <c r="M29" s="297">
        <f>'รายละเอียด 3.1.1'!M55</f>
        <v>10</v>
      </c>
      <c r="N29" s="297">
        <f>'รายละเอียด 3.1.1'!N55</f>
        <v>1</v>
      </c>
      <c r="O29" s="297">
        <f>'รายละเอียด 3.1.1'!O55</f>
        <v>14</v>
      </c>
      <c r="P29" s="297">
        <f>'รายละเอียด 3.1.1'!P55</f>
        <v>3</v>
      </c>
      <c r="Q29" s="297">
        <f>'รายละเอียด 3.1.1'!Q55</f>
        <v>17</v>
      </c>
      <c r="R29" s="297">
        <f>'รายละเอียด 3.1.1'!R55</f>
        <v>13</v>
      </c>
      <c r="S29" s="297">
        <f>'รายละเอียด 3.1.1'!S55</f>
        <v>0</v>
      </c>
      <c r="T29" s="297">
        <f>'รายละเอียด 3.1.1'!T55</f>
        <v>10</v>
      </c>
      <c r="U29" s="297">
        <f>'รายละเอียด 3.1.1'!U55</f>
        <v>8</v>
      </c>
      <c r="V29" s="297">
        <f>'รายละเอียด 3.1.1'!V55</f>
        <v>0</v>
      </c>
      <c r="W29" s="297">
        <f>'รายละเอียด 3.1.1'!W55</f>
        <v>0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7">
        <f>'รายละเอียด 3.1.1'!AK55</f>
        <v>125</v>
      </c>
    </row>
    <row r="30" spans="1:37" s="277" customFormat="1" x14ac:dyDescent="0.4">
      <c r="A30" s="295"/>
      <c r="B30" s="295"/>
      <c r="C30" s="295"/>
      <c r="D30" s="295"/>
      <c r="E30" s="295"/>
      <c r="F30" s="158"/>
      <c r="G30" s="300" t="s">
        <v>138</v>
      </c>
      <c r="H30" s="301" t="str">
        <f>IF(ISBLANK(H29),$G$6,IF(H29&gt;=H28,$F$6,$G$6))</f>
        <v>û</v>
      </c>
      <c r="I30" s="301" t="str">
        <f t="shared" ref="I30:AK30" si="9">IF(ISBLANK(I29),$G$6,IF(I29&gt;=I28,$F$6,$G$6))</f>
        <v>ü</v>
      </c>
      <c r="J30" s="301" t="str">
        <f t="shared" si="9"/>
        <v>û</v>
      </c>
      <c r="K30" s="301" t="str">
        <f t="shared" si="9"/>
        <v>û</v>
      </c>
      <c r="L30" s="301" t="str">
        <f t="shared" si="9"/>
        <v>û</v>
      </c>
      <c r="M30" s="301" t="str">
        <f t="shared" si="9"/>
        <v>ü</v>
      </c>
      <c r="N30" s="301" t="str">
        <f t="shared" si="9"/>
        <v>û</v>
      </c>
      <c r="O30" s="301" t="str">
        <f t="shared" si="9"/>
        <v>ü</v>
      </c>
      <c r="P30" s="301" t="str">
        <f t="shared" si="9"/>
        <v>û</v>
      </c>
      <c r="Q30" s="301" t="str">
        <f t="shared" si="9"/>
        <v>ü</v>
      </c>
      <c r="R30" s="301" t="str">
        <f t="shared" si="9"/>
        <v>ü</v>
      </c>
      <c r="S30" s="301" t="str">
        <f t="shared" si="9"/>
        <v>û</v>
      </c>
      <c r="T30" s="301" t="str">
        <f t="shared" si="9"/>
        <v>ü</v>
      </c>
      <c r="U30" s="301" t="str">
        <f t="shared" si="9"/>
        <v>û</v>
      </c>
      <c r="V30" s="301" t="str">
        <f>IF(ISBLANK(V29),$G$6,IF(V29&gt;=V28,$F$6,$G$6))</f>
        <v>û</v>
      </c>
      <c r="W30" s="301" t="str">
        <f t="shared" si="9"/>
        <v>û</v>
      </c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1" t="str">
        <f t="shared" si="9"/>
        <v>û</v>
      </c>
    </row>
    <row r="31" spans="1:37" s="277" customFormat="1" ht="21" customHeight="1" x14ac:dyDescent="0.4">
      <c r="A31" s="303" t="s">
        <v>182</v>
      </c>
      <c r="B31" s="304"/>
      <c r="C31" s="304"/>
      <c r="D31" s="304"/>
      <c r="E31" s="304"/>
      <c r="F31" s="305"/>
      <c r="G31" s="296" t="s">
        <v>160</v>
      </c>
      <c r="H31" s="306">
        <f>COUNTA(H19,H22,H25,H28)</f>
        <v>4</v>
      </c>
      <c r="I31" s="306">
        <f t="shared" ref="I31:W31" si="10">COUNTA(I19,I22,I25,I28)</f>
        <v>4</v>
      </c>
      <c r="J31" s="306">
        <f t="shared" si="10"/>
        <v>4</v>
      </c>
      <c r="K31" s="306">
        <f t="shared" si="10"/>
        <v>4</v>
      </c>
      <c r="L31" s="306">
        <f t="shared" si="10"/>
        <v>4</v>
      </c>
      <c r="M31" s="306">
        <f t="shared" si="10"/>
        <v>2</v>
      </c>
      <c r="N31" s="306">
        <f t="shared" si="10"/>
        <v>4</v>
      </c>
      <c r="O31" s="306">
        <f t="shared" si="10"/>
        <v>4</v>
      </c>
      <c r="P31" s="306">
        <f t="shared" si="10"/>
        <v>4</v>
      </c>
      <c r="Q31" s="306">
        <f t="shared" si="10"/>
        <v>4</v>
      </c>
      <c r="R31" s="306">
        <f t="shared" si="10"/>
        <v>4</v>
      </c>
      <c r="S31" s="306">
        <f t="shared" si="10"/>
        <v>4</v>
      </c>
      <c r="T31" s="306">
        <f t="shared" si="10"/>
        <v>4</v>
      </c>
      <c r="U31" s="306">
        <f t="shared" si="10"/>
        <v>2</v>
      </c>
      <c r="V31" s="306">
        <f t="shared" si="10"/>
        <v>2</v>
      </c>
      <c r="W31" s="306">
        <f t="shared" si="10"/>
        <v>4</v>
      </c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6">
        <f>COUNTA(AK19,AK22,AK25,AK28)</f>
        <v>4</v>
      </c>
    </row>
    <row r="32" spans="1:37" s="277" customFormat="1" ht="21" customHeight="1" x14ac:dyDescent="0.5">
      <c r="A32" s="308"/>
      <c r="B32" s="309"/>
      <c r="C32" s="309"/>
      <c r="D32" s="309"/>
      <c r="E32" s="309"/>
      <c r="F32" s="310"/>
      <c r="G32" s="296" t="s">
        <v>161</v>
      </c>
      <c r="H32" s="311">
        <f t="shared" ref="H32:W32" si="11">COUNTIF(H19:H30,$F$18)</f>
        <v>0</v>
      </c>
      <c r="I32" s="311">
        <f t="shared" si="11"/>
        <v>1</v>
      </c>
      <c r="J32" s="311">
        <f t="shared" si="11"/>
        <v>0</v>
      </c>
      <c r="K32" s="311">
        <f t="shared" si="11"/>
        <v>3</v>
      </c>
      <c r="L32" s="311">
        <f t="shared" si="11"/>
        <v>1</v>
      </c>
      <c r="M32" s="311">
        <f t="shared" si="11"/>
        <v>2</v>
      </c>
      <c r="N32" s="311">
        <f t="shared" si="11"/>
        <v>0</v>
      </c>
      <c r="O32" s="311">
        <f t="shared" si="11"/>
        <v>4</v>
      </c>
      <c r="P32" s="311">
        <f t="shared" si="11"/>
        <v>0</v>
      </c>
      <c r="Q32" s="311">
        <f t="shared" si="11"/>
        <v>3</v>
      </c>
      <c r="R32" s="311">
        <f t="shared" si="11"/>
        <v>4</v>
      </c>
      <c r="S32" s="311">
        <f t="shared" si="11"/>
        <v>2</v>
      </c>
      <c r="T32" s="311">
        <f t="shared" si="11"/>
        <v>4</v>
      </c>
      <c r="U32" s="311">
        <f t="shared" si="11"/>
        <v>0</v>
      </c>
      <c r="V32" s="311">
        <f t="shared" si="11"/>
        <v>0</v>
      </c>
      <c r="W32" s="311">
        <f t="shared" si="11"/>
        <v>0</v>
      </c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1">
        <f>COUNTIF(AK19:AK30,$F$18)</f>
        <v>1</v>
      </c>
    </row>
    <row r="33" spans="1:37" s="277" customFormat="1" ht="21" customHeight="1" x14ac:dyDescent="0.5">
      <c r="A33" s="313"/>
      <c r="B33" s="314"/>
      <c r="C33" s="314"/>
      <c r="D33" s="314"/>
      <c r="E33" s="314"/>
      <c r="F33" s="315"/>
      <c r="G33" s="296" t="s">
        <v>15</v>
      </c>
      <c r="H33" s="311" t="str">
        <f t="shared" ref="H33:W33" si="12">IFERROR(IF(H32&gt;0,ROUND((H32/H31)*100,2),"N/A"),0)</f>
        <v>N/A</v>
      </c>
      <c r="I33" s="311">
        <f t="shared" si="12"/>
        <v>25</v>
      </c>
      <c r="J33" s="311" t="str">
        <f t="shared" si="12"/>
        <v>N/A</v>
      </c>
      <c r="K33" s="311">
        <f t="shared" si="12"/>
        <v>75</v>
      </c>
      <c r="L33" s="311">
        <f t="shared" si="12"/>
        <v>25</v>
      </c>
      <c r="M33" s="311">
        <f t="shared" si="12"/>
        <v>100</v>
      </c>
      <c r="N33" s="311" t="str">
        <f t="shared" si="12"/>
        <v>N/A</v>
      </c>
      <c r="O33" s="311">
        <f t="shared" si="12"/>
        <v>100</v>
      </c>
      <c r="P33" s="311" t="str">
        <f t="shared" si="12"/>
        <v>N/A</v>
      </c>
      <c r="Q33" s="311">
        <f t="shared" si="12"/>
        <v>75</v>
      </c>
      <c r="R33" s="311">
        <f t="shared" si="12"/>
        <v>100</v>
      </c>
      <c r="S33" s="311">
        <f t="shared" si="12"/>
        <v>50</v>
      </c>
      <c r="T33" s="311">
        <f t="shared" si="12"/>
        <v>100</v>
      </c>
      <c r="U33" s="311" t="str">
        <f t="shared" si="12"/>
        <v>N/A</v>
      </c>
      <c r="V33" s="311" t="str">
        <f t="shared" si="12"/>
        <v>N/A</v>
      </c>
      <c r="W33" s="311" t="str">
        <f t="shared" si="12"/>
        <v>N/A</v>
      </c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1">
        <f>IFERROR(IF(AK32&gt;0,ROUND((AK32/AK31)*100,2),"N/A"),0)</f>
        <v>25</v>
      </c>
    </row>
    <row r="34" spans="1:37" s="277" customFormat="1" ht="21" customHeight="1" x14ac:dyDescent="0.4">
      <c r="A34" s="321" t="s">
        <v>227</v>
      </c>
      <c r="B34" s="322"/>
      <c r="C34" s="322"/>
      <c r="D34" s="322"/>
      <c r="E34" s="322"/>
      <c r="F34" s="323"/>
      <c r="G34" s="324" t="s">
        <v>160</v>
      </c>
      <c r="H34" s="325">
        <f>H15+H31</f>
        <v>5</v>
      </c>
      <c r="I34" s="325">
        <f t="shared" ref="I34:AK35" si="13">I15+I31</f>
        <v>5</v>
      </c>
      <c r="J34" s="325">
        <f t="shared" si="13"/>
        <v>6</v>
      </c>
      <c r="K34" s="325">
        <f t="shared" si="13"/>
        <v>5</v>
      </c>
      <c r="L34" s="325">
        <f t="shared" si="13"/>
        <v>5</v>
      </c>
      <c r="M34" s="325">
        <f t="shared" si="13"/>
        <v>4</v>
      </c>
      <c r="N34" s="325">
        <f t="shared" si="13"/>
        <v>6</v>
      </c>
      <c r="O34" s="325">
        <f t="shared" si="13"/>
        <v>6</v>
      </c>
      <c r="P34" s="325">
        <f t="shared" si="13"/>
        <v>5</v>
      </c>
      <c r="Q34" s="325">
        <f t="shared" si="13"/>
        <v>6</v>
      </c>
      <c r="R34" s="325">
        <f t="shared" si="13"/>
        <v>6</v>
      </c>
      <c r="S34" s="325">
        <f t="shared" si="13"/>
        <v>5</v>
      </c>
      <c r="T34" s="325">
        <f t="shared" si="13"/>
        <v>5</v>
      </c>
      <c r="U34" s="325">
        <f t="shared" si="13"/>
        <v>4</v>
      </c>
      <c r="V34" s="325">
        <f t="shared" si="13"/>
        <v>3</v>
      </c>
      <c r="W34" s="325">
        <f t="shared" si="13"/>
        <v>4</v>
      </c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25">
        <f>AK15+AK31</f>
        <v>6</v>
      </c>
    </row>
    <row r="35" spans="1:37" s="277" customFormat="1" ht="21" customHeight="1" x14ac:dyDescent="0.4">
      <c r="A35" s="326"/>
      <c r="B35" s="327"/>
      <c r="C35" s="327"/>
      <c r="D35" s="327"/>
      <c r="E35" s="327"/>
      <c r="F35" s="328"/>
      <c r="G35" s="324" t="s">
        <v>161</v>
      </c>
      <c r="H35" s="325">
        <f>H16+H32</f>
        <v>0</v>
      </c>
      <c r="I35" s="325">
        <f t="shared" si="13"/>
        <v>1</v>
      </c>
      <c r="J35" s="325">
        <f t="shared" si="13"/>
        <v>2</v>
      </c>
      <c r="K35" s="325">
        <f t="shared" si="13"/>
        <v>3</v>
      </c>
      <c r="L35" s="325">
        <f t="shared" si="13"/>
        <v>2</v>
      </c>
      <c r="M35" s="325">
        <f t="shared" si="13"/>
        <v>3</v>
      </c>
      <c r="N35" s="325">
        <f t="shared" si="13"/>
        <v>1</v>
      </c>
      <c r="O35" s="325">
        <f t="shared" si="13"/>
        <v>6</v>
      </c>
      <c r="P35" s="325">
        <f t="shared" si="13"/>
        <v>1</v>
      </c>
      <c r="Q35" s="325">
        <f t="shared" si="13"/>
        <v>4</v>
      </c>
      <c r="R35" s="325">
        <f t="shared" si="13"/>
        <v>5</v>
      </c>
      <c r="S35" s="325">
        <f t="shared" si="13"/>
        <v>3</v>
      </c>
      <c r="T35" s="325">
        <f t="shared" si="13"/>
        <v>4</v>
      </c>
      <c r="U35" s="325">
        <f t="shared" si="13"/>
        <v>2</v>
      </c>
      <c r="V35" s="325">
        <f t="shared" si="13"/>
        <v>0</v>
      </c>
      <c r="W35" s="325">
        <f t="shared" si="13"/>
        <v>0</v>
      </c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25">
        <f t="shared" si="13"/>
        <v>2</v>
      </c>
    </row>
    <row r="36" spans="1:37" s="277" customFormat="1" ht="21" customHeight="1" x14ac:dyDescent="0.4">
      <c r="A36" s="329"/>
      <c r="B36" s="330"/>
      <c r="C36" s="330"/>
      <c r="D36" s="330"/>
      <c r="E36" s="330"/>
      <c r="F36" s="331"/>
      <c r="G36" s="324" t="s">
        <v>15</v>
      </c>
      <c r="H36" s="332" t="str">
        <f>IFERROR(IF(H35&gt;0,ROUND((H35/H34)*100,2),"N/A"),0)</f>
        <v>N/A</v>
      </c>
      <c r="I36" s="332">
        <f t="shared" ref="I36:AK36" si="14">IFERROR(IF(I35&gt;0,ROUND((I35/I34)*100,2),"N/A"),0)</f>
        <v>20</v>
      </c>
      <c r="J36" s="332">
        <f t="shared" si="14"/>
        <v>33.33</v>
      </c>
      <c r="K36" s="332">
        <f t="shared" si="14"/>
        <v>60</v>
      </c>
      <c r="L36" s="332">
        <f t="shared" si="14"/>
        <v>40</v>
      </c>
      <c r="M36" s="332">
        <f t="shared" si="14"/>
        <v>75</v>
      </c>
      <c r="N36" s="332">
        <f t="shared" si="14"/>
        <v>16.670000000000002</v>
      </c>
      <c r="O36" s="332">
        <f t="shared" si="14"/>
        <v>100</v>
      </c>
      <c r="P36" s="332">
        <f t="shared" si="14"/>
        <v>20</v>
      </c>
      <c r="Q36" s="332">
        <f t="shared" si="14"/>
        <v>66.67</v>
      </c>
      <c r="R36" s="332">
        <f t="shared" si="14"/>
        <v>83.33</v>
      </c>
      <c r="S36" s="332">
        <f t="shared" si="14"/>
        <v>60</v>
      </c>
      <c r="T36" s="332">
        <f t="shared" si="14"/>
        <v>80</v>
      </c>
      <c r="U36" s="332">
        <f t="shared" si="14"/>
        <v>50</v>
      </c>
      <c r="V36" s="332" t="str">
        <f t="shared" si="14"/>
        <v>N/A</v>
      </c>
      <c r="W36" s="332" t="str">
        <f t="shared" si="14"/>
        <v>N/A</v>
      </c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32">
        <f t="shared" si="14"/>
        <v>33.33</v>
      </c>
    </row>
    <row r="37" spans="1:37" s="277" customFormat="1" x14ac:dyDescent="0.55000000000000004">
      <c r="A37" s="333"/>
      <c r="B37" s="281"/>
      <c r="C37" s="281"/>
      <c r="D37" s="281"/>
      <c r="E37" s="281"/>
      <c r="F37" s="334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AK37" s="278"/>
    </row>
    <row r="38" spans="1:37" s="277" customFormat="1" x14ac:dyDescent="0.55000000000000004">
      <c r="A38" s="333"/>
      <c r="B38" s="281"/>
      <c r="C38" s="281"/>
      <c r="D38" s="281"/>
      <c r="E38" s="281"/>
      <c r="F38" s="334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AK38" s="278"/>
    </row>
    <row r="39" spans="1:37" s="277" customFormat="1" x14ac:dyDescent="0.55000000000000004">
      <c r="A39" s="333"/>
      <c r="B39" s="281"/>
      <c r="C39" s="281"/>
      <c r="D39" s="281"/>
      <c r="E39" s="281"/>
      <c r="F39" s="334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AK39" s="278"/>
    </row>
    <row r="40" spans="1:37" s="277" customFormat="1" x14ac:dyDescent="0.55000000000000004">
      <c r="A40" s="333"/>
      <c r="B40" s="281"/>
      <c r="C40" s="281"/>
      <c r="D40" s="281"/>
      <c r="E40" s="281"/>
      <c r="F40" s="334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AK40" s="278"/>
    </row>
    <row r="41" spans="1:37" s="277" customFormat="1" x14ac:dyDescent="0.55000000000000004">
      <c r="A41" s="333"/>
      <c r="B41" s="281"/>
      <c r="C41" s="281"/>
      <c r="D41" s="281"/>
      <c r="E41" s="281"/>
      <c r="F41" s="334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AK41" s="278"/>
    </row>
    <row r="42" spans="1:37" s="277" customFormat="1" x14ac:dyDescent="0.55000000000000004">
      <c r="A42" s="333"/>
      <c r="B42" s="281"/>
      <c r="C42" s="281"/>
      <c r="D42" s="281"/>
      <c r="E42" s="281"/>
      <c r="F42" s="334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AK42" s="278"/>
    </row>
    <row r="43" spans="1:37" s="277" customFormat="1" x14ac:dyDescent="0.55000000000000004">
      <c r="A43" s="333"/>
      <c r="B43" s="281"/>
      <c r="C43" s="281"/>
      <c r="D43" s="281"/>
      <c r="E43" s="281"/>
      <c r="F43" s="334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AK43" s="278"/>
    </row>
    <row r="44" spans="1:37" s="277" customFormat="1" x14ac:dyDescent="0.55000000000000004">
      <c r="A44" s="333"/>
      <c r="B44" s="281"/>
      <c r="C44" s="281"/>
      <c r="D44" s="281"/>
      <c r="E44" s="281"/>
      <c r="F44" s="334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AK44" s="278"/>
    </row>
    <row r="45" spans="1:37" s="277" customFormat="1" x14ac:dyDescent="0.55000000000000004">
      <c r="A45" s="333"/>
      <c r="B45" s="281"/>
      <c r="C45" s="281"/>
      <c r="D45" s="281"/>
      <c r="E45" s="281"/>
      <c r="F45" s="334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AK45" s="278"/>
    </row>
    <row r="46" spans="1:37" s="277" customFormat="1" x14ac:dyDescent="0.55000000000000004">
      <c r="A46" s="333"/>
      <c r="B46" s="281"/>
      <c r="C46" s="281"/>
      <c r="D46" s="281"/>
      <c r="E46" s="281"/>
      <c r="F46" s="334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AK46" s="278"/>
    </row>
    <row r="47" spans="1:37" s="277" customFormat="1" x14ac:dyDescent="0.55000000000000004">
      <c r="A47" s="333"/>
      <c r="B47" s="281"/>
      <c r="C47" s="281"/>
      <c r="D47" s="281"/>
      <c r="E47" s="281"/>
      <c r="F47" s="334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AK47" s="278"/>
    </row>
    <row r="48" spans="1:37" s="277" customFormat="1" x14ac:dyDescent="0.55000000000000004">
      <c r="A48" s="333"/>
      <c r="B48" s="281"/>
      <c r="C48" s="281"/>
      <c r="D48" s="281"/>
      <c r="E48" s="281"/>
      <c r="F48" s="334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AK48" s="278"/>
    </row>
    <row r="49" spans="1:37" s="277" customFormat="1" x14ac:dyDescent="0.55000000000000004">
      <c r="A49" s="333"/>
      <c r="B49" s="281"/>
      <c r="C49" s="281"/>
      <c r="D49" s="281"/>
      <c r="E49" s="281"/>
      <c r="F49" s="334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AK49" s="278"/>
    </row>
    <row r="50" spans="1:37" s="277" customFormat="1" x14ac:dyDescent="0.55000000000000004">
      <c r="A50" s="333"/>
      <c r="B50" s="281"/>
      <c r="C50" s="281"/>
      <c r="D50" s="281"/>
      <c r="E50" s="281"/>
      <c r="F50" s="334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AK50" s="278"/>
    </row>
    <row r="51" spans="1:37" s="277" customFormat="1" x14ac:dyDescent="0.55000000000000004">
      <c r="A51" s="333"/>
      <c r="B51" s="281"/>
      <c r="C51" s="281"/>
      <c r="D51" s="281"/>
      <c r="E51" s="281"/>
      <c r="F51" s="334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AK51" s="278"/>
    </row>
    <row r="52" spans="1:37" s="277" customFormat="1" x14ac:dyDescent="0.55000000000000004">
      <c r="A52" s="333"/>
      <c r="B52" s="281"/>
      <c r="C52" s="281"/>
      <c r="D52" s="281"/>
      <c r="E52" s="281"/>
      <c r="F52" s="334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AK52" s="278"/>
    </row>
    <row r="53" spans="1:37" s="277" customFormat="1" x14ac:dyDescent="0.55000000000000004">
      <c r="A53" s="333"/>
      <c r="B53" s="281"/>
      <c r="C53" s="281"/>
      <c r="D53" s="281"/>
      <c r="E53" s="281"/>
      <c r="F53" s="334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AK53" s="278"/>
    </row>
    <row r="54" spans="1:37" s="277" customFormat="1" x14ac:dyDescent="0.55000000000000004">
      <c r="A54" s="333"/>
      <c r="B54" s="281"/>
      <c r="C54" s="281"/>
      <c r="D54" s="281"/>
      <c r="E54" s="281"/>
      <c r="F54" s="334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AK54" s="278"/>
    </row>
    <row r="55" spans="1:37" s="277" customFormat="1" x14ac:dyDescent="0.55000000000000004">
      <c r="A55" s="333"/>
      <c r="B55" s="281"/>
      <c r="C55" s="281"/>
      <c r="D55" s="281"/>
      <c r="E55" s="281"/>
      <c r="F55" s="334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AK55" s="278"/>
    </row>
    <row r="56" spans="1:37" s="277" customFormat="1" x14ac:dyDescent="0.55000000000000004">
      <c r="A56" s="333"/>
      <c r="B56" s="281"/>
      <c r="C56" s="281"/>
      <c r="D56" s="281"/>
      <c r="E56" s="281"/>
      <c r="F56" s="334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AK56" s="278"/>
    </row>
    <row r="57" spans="1:37" s="277" customFormat="1" x14ac:dyDescent="0.55000000000000004">
      <c r="A57" s="333"/>
      <c r="B57" s="281"/>
      <c r="C57" s="281"/>
      <c r="D57" s="281"/>
      <c r="E57" s="281"/>
      <c r="F57" s="334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AK57" s="278"/>
    </row>
    <row r="58" spans="1:37" s="277" customFormat="1" x14ac:dyDescent="0.55000000000000004">
      <c r="A58" s="333"/>
      <c r="B58" s="281"/>
      <c r="C58" s="281"/>
      <c r="D58" s="281"/>
      <c r="E58" s="281"/>
      <c r="F58" s="334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AK58" s="278"/>
    </row>
    <row r="59" spans="1:37" s="277" customFormat="1" x14ac:dyDescent="0.55000000000000004">
      <c r="A59" s="333"/>
      <c r="B59" s="281"/>
      <c r="C59" s="281"/>
      <c r="D59" s="281"/>
      <c r="E59" s="281"/>
      <c r="F59" s="334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AK59" s="278"/>
    </row>
    <row r="60" spans="1:37" s="277" customFormat="1" x14ac:dyDescent="0.55000000000000004">
      <c r="A60" s="333"/>
      <c r="B60" s="281"/>
      <c r="C60" s="281"/>
      <c r="D60" s="281"/>
      <c r="E60" s="281"/>
      <c r="F60" s="334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AK60" s="278"/>
    </row>
    <row r="61" spans="1:37" s="277" customFormat="1" x14ac:dyDescent="0.55000000000000004">
      <c r="A61" s="333"/>
      <c r="B61" s="281"/>
      <c r="C61" s="281"/>
      <c r="D61" s="281"/>
      <c r="E61" s="281"/>
      <c r="F61" s="334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AK61" s="278"/>
    </row>
    <row r="62" spans="1:37" s="277" customFormat="1" x14ac:dyDescent="0.55000000000000004">
      <c r="A62" s="333"/>
      <c r="B62" s="281"/>
      <c r="C62" s="281"/>
      <c r="D62" s="281"/>
      <c r="E62" s="281"/>
      <c r="F62" s="334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AK62" s="278"/>
    </row>
    <row r="63" spans="1:37" s="277" customFormat="1" x14ac:dyDescent="0.55000000000000004">
      <c r="A63" s="333"/>
      <c r="B63" s="281"/>
      <c r="C63" s="281"/>
      <c r="D63" s="281"/>
      <c r="E63" s="281"/>
      <c r="F63" s="334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AK63" s="278"/>
    </row>
    <row r="64" spans="1:37" s="277" customFormat="1" x14ac:dyDescent="0.55000000000000004">
      <c r="A64" s="333"/>
      <c r="B64" s="281"/>
      <c r="C64" s="281"/>
      <c r="D64" s="281"/>
      <c r="E64" s="281"/>
      <c r="F64" s="334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AK64" s="278"/>
    </row>
    <row r="65" spans="1:37" s="277" customFormat="1" x14ac:dyDescent="0.55000000000000004">
      <c r="A65" s="333"/>
      <c r="B65" s="281"/>
      <c r="C65" s="281"/>
      <c r="D65" s="281"/>
      <c r="E65" s="281"/>
      <c r="F65" s="334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AK65" s="278"/>
    </row>
    <row r="66" spans="1:37" s="277" customFormat="1" x14ac:dyDescent="0.55000000000000004">
      <c r="A66" s="333"/>
      <c r="B66" s="281"/>
      <c r="C66" s="281"/>
      <c r="D66" s="281"/>
      <c r="E66" s="281"/>
      <c r="F66" s="334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AK66" s="278"/>
    </row>
    <row r="67" spans="1:37" s="277" customFormat="1" x14ac:dyDescent="0.55000000000000004">
      <c r="A67" s="333"/>
      <c r="B67" s="281"/>
      <c r="C67" s="281"/>
      <c r="D67" s="281"/>
      <c r="E67" s="281"/>
      <c r="F67" s="334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AK67" s="278"/>
    </row>
    <row r="68" spans="1:37" s="277" customFormat="1" x14ac:dyDescent="0.55000000000000004">
      <c r="A68" s="333"/>
      <c r="B68" s="281"/>
      <c r="C68" s="281"/>
      <c r="D68" s="281"/>
      <c r="E68" s="281"/>
      <c r="F68" s="334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AK68" s="278"/>
    </row>
    <row r="69" spans="1:37" s="277" customFormat="1" x14ac:dyDescent="0.55000000000000004">
      <c r="A69" s="333"/>
      <c r="B69" s="281"/>
      <c r="C69" s="281"/>
      <c r="D69" s="281"/>
      <c r="E69" s="281"/>
      <c r="F69" s="334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AK69" s="278"/>
    </row>
    <row r="70" spans="1:37" s="277" customFormat="1" x14ac:dyDescent="0.55000000000000004">
      <c r="A70" s="333"/>
      <c r="B70" s="281"/>
      <c r="C70" s="281"/>
      <c r="D70" s="281"/>
      <c r="E70" s="281"/>
      <c r="F70" s="334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AK70" s="278"/>
    </row>
    <row r="71" spans="1:37" s="277" customFormat="1" x14ac:dyDescent="0.55000000000000004">
      <c r="A71" s="333"/>
      <c r="B71" s="281"/>
      <c r="C71" s="281"/>
      <c r="D71" s="281"/>
      <c r="E71" s="281"/>
      <c r="F71" s="334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AK71" s="278"/>
    </row>
    <row r="72" spans="1:37" s="277" customFormat="1" x14ac:dyDescent="0.55000000000000004">
      <c r="A72" s="333"/>
      <c r="B72" s="281"/>
      <c r="C72" s="281"/>
      <c r="D72" s="281"/>
      <c r="E72" s="281"/>
      <c r="F72" s="334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AK72" s="278"/>
    </row>
    <row r="73" spans="1:37" s="277" customFormat="1" x14ac:dyDescent="0.55000000000000004">
      <c r="A73" s="333"/>
      <c r="B73" s="281"/>
      <c r="C73" s="281"/>
      <c r="D73" s="281"/>
      <c r="E73" s="281"/>
      <c r="F73" s="334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AK73" s="278"/>
    </row>
    <row r="74" spans="1:37" s="277" customFormat="1" x14ac:dyDescent="0.55000000000000004">
      <c r="A74" s="333"/>
      <c r="B74" s="281"/>
      <c r="C74" s="281"/>
      <c r="D74" s="281"/>
      <c r="E74" s="281"/>
      <c r="F74" s="334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AK74" s="278"/>
    </row>
    <row r="75" spans="1:37" s="277" customFormat="1" x14ac:dyDescent="0.55000000000000004">
      <c r="A75" s="333"/>
      <c r="B75" s="281"/>
      <c r="C75" s="281"/>
      <c r="D75" s="281"/>
      <c r="E75" s="281"/>
      <c r="F75" s="334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AK75" s="278"/>
    </row>
    <row r="76" spans="1:37" s="277" customFormat="1" x14ac:dyDescent="0.55000000000000004">
      <c r="A76" s="333"/>
      <c r="B76" s="281"/>
      <c r="C76" s="281"/>
      <c r="D76" s="281"/>
      <c r="E76" s="281"/>
      <c r="F76" s="334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AK76" s="278"/>
    </row>
    <row r="77" spans="1:37" s="277" customFormat="1" x14ac:dyDescent="0.55000000000000004">
      <c r="A77" s="333"/>
      <c r="B77" s="281"/>
      <c r="C77" s="281"/>
      <c r="D77" s="281"/>
      <c r="E77" s="281"/>
      <c r="F77" s="334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AK77" s="278"/>
    </row>
    <row r="78" spans="1:37" s="277" customFormat="1" x14ac:dyDescent="0.55000000000000004">
      <c r="A78" s="333"/>
      <c r="B78" s="281"/>
      <c r="C78" s="281"/>
      <c r="D78" s="281"/>
      <c r="E78" s="281"/>
      <c r="F78" s="334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AK78" s="278"/>
    </row>
    <row r="79" spans="1:37" s="277" customFormat="1" x14ac:dyDescent="0.55000000000000004">
      <c r="A79" s="333"/>
      <c r="B79" s="281"/>
      <c r="C79" s="281"/>
      <c r="D79" s="281"/>
      <c r="E79" s="281"/>
      <c r="F79" s="334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AK79" s="278"/>
    </row>
    <row r="80" spans="1:37" s="277" customFormat="1" x14ac:dyDescent="0.55000000000000004">
      <c r="A80" s="333"/>
      <c r="B80" s="281"/>
      <c r="C80" s="281"/>
      <c r="D80" s="281"/>
      <c r="E80" s="281"/>
      <c r="F80" s="334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AK80" s="278"/>
    </row>
    <row r="81" spans="1:37" s="277" customFormat="1" x14ac:dyDescent="0.55000000000000004">
      <c r="A81" s="333"/>
      <c r="B81" s="281"/>
      <c r="C81" s="281"/>
      <c r="D81" s="281"/>
      <c r="E81" s="281"/>
      <c r="F81" s="334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AK81" s="278"/>
    </row>
    <row r="82" spans="1:37" s="277" customFormat="1" x14ac:dyDescent="0.55000000000000004">
      <c r="A82" s="333"/>
      <c r="B82" s="281"/>
      <c r="C82" s="281"/>
      <c r="D82" s="281"/>
      <c r="E82" s="281"/>
      <c r="F82" s="334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AK82" s="278"/>
    </row>
    <row r="83" spans="1:37" s="277" customFormat="1" x14ac:dyDescent="0.55000000000000004">
      <c r="A83" s="333"/>
      <c r="B83" s="281"/>
      <c r="C83" s="281"/>
      <c r="D83" s="281"/>
      <c r="E83" s="281"/>
      <c r="F83" s="334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AK83" s="278"/>
    </row>
    <row r="84" spans="1:37" s="277" customFormat="1" x14ac:dyDescent="0.55000000000000004">
      <c r="A84" s="333"/>
      <c r="B84" s="281"/>
      <c r="C84" s="281"/>
      <c r="D84" s="281"/>
      <c r="E84" s="281"/>
      <c r="F84" s="334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AK84" s="278"/>
    </row>
    <row r="85" spans="1:37" s="277" customFormat="1" x14ac:dyDescent="0.55000000000000004">
      <c r="A85" s="333"/>
      <c r="B85" s="281"/>
      <c r="C85" s="281"/>
      <c r="D85" s="281"/>
      <c r="E85" s="281"/>
      <c r="F85" s="334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AK85" s="278"/>
    </row>
    <row r="86" spans="1:37" s="277" customFormat="1" x14ac:dyDescent="0.55000000000000004">
      <c r="A86" s="333"/>
      <c r="B86" s="281"/>
      <c r="C86" s="281"/>
      <c r="D86" s="281"/>
      <c r="E86" s="281"/>
      <c r="F86" s="334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AK86" s="278"/>
    </row>
    <row r="87" spans="1:37" s="277" customFormat="1" x14ac:dyDescent="0.55000000000000004">
      <c r="A87" s="333"/>
      <c r="B87" s="281"/>
      <c r="C87" s="281"/>
      <c r="D87" s="281"/>
      <c r="E87" s="281"/>
      <c r="F87" s="334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AK87" s="278"/>
    </row>
    <row r="88" spans="1:37" s="277" customFormat="1" x14ac:dyDescent="0.55000000000000004">
      <c r="A88" s="333"/>
      <c r="B88" s="281"/>
      <c r="C88" s="281"/>
      <c r="D88" s="281"/>
      <c r="E88" s="281"/>
      <c r="F88" s="334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AK88" s="278"/>
    </row>
    <row r="89" spans="1:37" s="277" customFormat="1" x14ac:dyDescent="0.55000000000000004">
      <c r="A89" s="333"/>
      <c r="B89" s="281"/>
      <c r="C89" s="281"/>
      <c r="D89" s="281"/>
      <c r="E89" s="281"/>
      <c r="F89" s="334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AK89" s="278"/>
    </row>
    <row r="90" spans="1:37" s="277" customFormat="1" x14ac:dyDescent="0.55000000000000004">
      <c r="A90" s="333"/>
      <c r="B90" s="281"/>
      <c r="C90" s="281"/>
      <c r="D90" s="281"/>
      <c r="E90" s="281"/>
      <c r="F90" s="334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AK90" s="278"/>
    </row>
    <row r="91" spans="1:37" s="277" customFormat="1" x14ac:dyDescent="0.55000000000000004">
      <c r="A91" s="333"/>
      <c r="B91" s="281"/>
      <c r="C91" s="281"/>
      <c r="D91" s="281"/>
      <c r="E91" s="281"/>
      <c r="F91" s="334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AK91" s="278"/>
    </row>
    <row r="92" spans="1:37" s="277" customFormat="1" x14ac:dyDescent="0.55000000000000004">
      <c r="A92" s="333"/>
      <c r="B92" s="281"/>
      <c r="C92" s="281"/>
      <c r="D92" s="281"/>
      <c r="E92" s="281"/>
      <c r="F92" s="334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AK92" s="278"/>
    </row>
    <row r="93" spans="1:37" s="277" customFormat="1" x14ac:dyDescent="0.55000000000000004">
      <c r="A93" s="333"/>
      <c r="B93" s="281"/>
      <c r="C93" s="281"/>
      <c r="D93" s="281"/>
      <c r="E93" s="281"/>
      <c r="F93" s="334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AK93" s="278"/>
    </row>
    <row r="94" spans="1:37" s="277" customFormat="1" x14ac:dyDescent="0.55000000000000004">
      <c r="A94" s="333"/>
      <c r="B94" s="281"/>
      <c r="C94" s="281"/>
      <c r="D94" s="281"/>
      <c r="E94" s="281"/>
      <c r="F94" s="334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AK94" s="278"/>
    </row>
    <row r="95" spans="1:37" s="277" customFormat="1" x14ac:dyDescent="0.55000000000000004">
      <c r="A95" s="333"/>
      <c r="B95" s="281"/>
      <c r="C95" s="281"/>
      <c r="D95" s="281"/>
      <c r="E95" s="281"/>
      <c r="F95" s="334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AK95" s="278"/>
    </row>
    <row r="96" spans="1:37" s="277" customFormat="1" x14ac:dyDescent="0.55000000000000004">
      <c r="A96" s="333"/>
      <c r="B96" s="281"/>
      <c r="C96" s="281"/>
      <c r="D96" s="281"/>
      <c r="E96" s="281"/>
      <c r="F96" s="334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AK96" s="278"/>
    </row>
    <row r="97" spans="1:37" s="277" customFormat="1" x14ac:dyDescent="0.55000000000000004">
      <c r="A97" s="333"/>
      <c r="B97" s="281"/>
      <c r="C97" s="281"/>
      <c r="D97" s="281"/>
      <c r="E97" s="281"/>
      <c r="F97" s="334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AK97" s="278"/>
    </row>
    <row r="98" spans="1:37" s="277" customFormat="1" x14ac:dyDescent="0.55000000000000004">
      <c r="A98" s="333"/>
      <c r="B98" s="281"/>
      <c r="C98" s="281"/>
      <c r="D98" s="281"/>
      <c r="E98" s="281"/>
      <c r="F98" s="334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AK98" s="278"/>
    </row>
    <row r="99" spans="1:37" s="277" customFormat="1" x14ac:dyDescent="0.55000000000000004">
      <c r="A99" s="333"/>
      <c r="B99" s="281"/>
      <c r="C99" s="281"/>
      <c r="D99" s="281"/>
      <c r="E99" s="281"/>
      <c r="F99" s="334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AK99" s="278"/>
    </row>
    <row r="100" spans="1:37" s="277" customFormat="1" x14ac:dyDescent="0.55000000000000004">
      <c r="A100" s="333"/>
      <c r="B100" s="281"/>
      <c r="C100" s="281"/>
      <c r="D100" s="281"/>
      <c r="E100" s="281"/>
      <c r="F100" s="334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AK100" s="278"/>
    </row>
    <row r="101" spans="1:37" s="277" customFormat="1" x14ac:dyDescent="0.55000000000000004">
      <c r="A101" s="333"/>
      <c r="B101" s="281"/>
      <c r="C101" s="281"/>
      <c r="D101" s="281"/>
      <c r="E101" s="281"/>
      <c r="F101" s="334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AK101" s="278"/>
    </row>
    <row r="102" spans="1:37" s="277" customFormat="1" x14ac:dyDescent="0.55000000000000004">
      <c r="A102" s="333"/>
      <c r="B102" s="281"/>
      <c r="C102" s="281"/>
      <c r="D102" s="281"/>
      <c r="E102" s="281"/>
      <c r="F102" s="334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AK102" s="278"/>
    </row>
    <row r="103" spans="1:37" s="277" customFormat="1" x14ac:dyDescent="0.55000000000000004">
      <c r="A103" s="333"/>
      <c r="B103" s="281"/>
      <c r="C103" s="281"/>
      <c r="D103" s="281"/>
      <c r="E103" s="281"/>
      <c r="F103" s="334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AK103" s="278"/>
    </row>
    <row r="104" spans="1:37" s="277" customFormat="1" x14ac:dyDescent="0.55000000000000004">
      <c r="A104" s="333"/>
      <c r="B104" s="281"/>
      <c r="C104" s="281"/>
      <c r="D104" s="281"/>
      <c r="E104" s="281"/>
      <c r="F104" s="334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AK104" s="278"/>
    </row>
    <row r="105" spans="1:37" s="277" customFormat="1" x14ac:dyDescent="0.55000000000000004">
      <c r="A105" s="333"/>
      <c r="B105" s="281"/>
      <c r="C105" s="281"/>
      <c r="D105" s="281"/>
      <c r="E105" s="281"/>
      <c r="F105" s="334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AK105" s="278"/>
    </row>
    <row r="106" spans="1:37" s="277" customFormat="1" x14ac:dyDescent="0.55000000000000004">
      <c r="A106" s="333"/>
      <c r="B106" s="281"/>
      <c r="C106" s="281"/>
      <c r="D106" s="281"/>
      <c r="E106" s="281"/>
      <c r="F106" s="334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AK106" s="278"/>
    </row>
    <row r="107" spans="1:37" s="277" customFormat="1" x14ac:dyDescent="0.55000000000000004">
      <c r="A107" s="333"/>
      <c r="B107" s="281"/>
      <c r="C107" s="281"/>
      <c r="D107" s="281"/>
      <c r="E107" s="281"/>
      <c r="F107" s="334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AK107" s="278"/>
    </row>
    <row r="108" spans="1:37" s="277" customFormat="1" x14ac:dyDescent="0.55000000000000004">
      <c r="A108" s="333"/>
      <c r="B108" s="281"/>
      <c r="C108" s="281"/>
      <c r="D108" s="281"/>
      <c r="E108" s="281"/>
      <c r="F108" s="334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AK108" s="278"/>
    </row>
    <row r="109" spans="1:37" s="277" customFormat="1" x14ac:dyDescent="0.55000000000000004">
      <c r="A109" s="333"/>
      <c r="B109" s="281"/>
      <c r="C109" s="281"/>
      <c r="D109" s="281"/>
      <c r="E109" s="281"/>
      <c r="F109" s="334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AK109" s="278"/>
    </row>
    <row r="110" spans="1:37" s="277" customFormat="1" x14ac:dyDescent="0.55000000000000004">
      <c r="A110" s="333"/>
      <c r="B110" s="281"/>
      <c r="C110" s="281"/>
      <c r="D110" s="281"/>
      <c r="E110" s="281"/>
      <c r="F110" s="334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AK110" s="278"/>
    </row>
    <row r="111" spans="1:37" s="277" customFormat="1" x14ac:dyDescent="0.55000000000000004">
      <c r="A111" s="333"/>
      <c r="B111" s="281"/>
      <c r="C111" s="281"/>
      <c r="D111" s="281"/>
      <c r="E111" s="281"/>
      <c r="F111" s="334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AK111" s="278"/>
    </row>
    <row r="112" spans="1:37" s="277" customFormat="1" x14ac:dyDescent="0.55000000000000004">
      <c r="A112" s="333"/>
      <c r="B112" s="281"/>
      <c r="C112" s="281"/>
      <c r="D112" s="281"/>
      <c r="E112" s="281"/>
      <c r="F112" s="334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AK112" s="278"/>
    </row>
    <row r="113" spans="1:37" s="277" customFormat="1" x14ac:dyDescent="0.55000000000000004">
      <c r="A113" s="333"/>
      <c r="B113" s="281"/>
      <c r="C113" s="281"/>
      <c r="D113" s="281"/>
      <c r="E113" s="281"/>
      <c r="F113" s="334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AK113" s="278"/>
    </row>
    <row r="114" spans="1:37" s="277" customFormat="1" x14ac:dyDescent="0.55000000000000004">
      <c r="A114" s="333"/>
      <c r="B114" s="281"/>
      <c r="C114" s="281"/>
      <c r="D114" s="281"/>
      <c r="E114" s="281"/>
      <c r="F114" s="334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AK114" s="278"/>
    </row>
    <row r="115" spans="1:37" s="277" customFormat="1" x14ac:dyDescent="0.55000000000000004">
      <c r="A115" s="333"/>
      <c r="B115" s="281"/>
      <c r="C115" s="281"/>
      <c r="D115" s="281"/>
      <c r="E115" s="281"/>
      <c r="F115" s="334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AK115" s="278"/>
    </row>
    <row r="116" spans="1:37" s="277" customFormat="1" x14ac:dyDescent="0.55000000000000004">
      <c r="A116" s="333"/>
      <c r="B116" s="281"/>
      <c r="C116" s="281"/>
      <c r="D116" s="281"/>
      <c r="E116" s="281"/>
      <c r="F116" s="334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AK116" s="278"/>
    </row>
    <row r="117" spans="1:37" s="277" customFormat="1" x14ac:dyDescent="0.55000000000000004">
      <c r="A117" s="333"/>
      <c r="B117" s="281"/>
      <c r="C117" s="281"/>
      <c r="D117" s="281"/>
      <c r="E117" s="281"/>
      <c r="F117" s="334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AK117" s="278"/>
    </row>
    <row r="118" spans="1:37" s="277" customFormat="1" x14ac:dyDescent="0.55000000000000004">
      <c r="A118" s="333"/>
      <c r="B118" s="281"/>
      <c r="C118" s="281"/>
      <c r="D118" s="281"/>
      <c r="E118" s="281"/>
      <c r="F118" s="334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AK118" s="278"/>
    </row>
    <row r="119" spans="1:37" s="277" customFormat="1" x14ac:dyDescent="0.55000000000000004">
      <c r="A119" s="333"/>
      <c r="B119" s="281"/>
      <c r="C119" s="281"/>
      <c r="D119" s="281"/>
      <c r="E119" s="281"/>
      <c r="F119" s="334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AK119" s="278"/>
    </row>
    <row r="120" spans="1:37" s="277" customFormat="1" x14ac:dyDescent="0.55000000000000004">
      <c r="A120" s="333"/>
      <c r="B120" s="281"/>
      <c r="C120" s="281"/>
      <c r="D120" s="281"/>
      <c r="E120" s="281"/>
      <c r="F120" s="334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AK120" s="278"/>
    </row>
    <row r="121" spans="1:37" s="277" customFormat="1" x14ac:dyDescent="0.55000000000000004">
      <c r="A121" s="333"/>
      <c r="B121" s="281"/>
      <c r="C121" s="281"/>
      <c r="D121" s="281"/>
      <c r="E121" s="281"/>
      <c r="F121" s="334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AK121" s="278"/>
    </row>
    <row r="122" spans="1:37" s="277" customFormat="1" x14ac:dyDescent="0.55000000000000004">
      <c r="A122" s="333"/>
      <c r="B122" s="281"/>
      <c r="C122" s="281"/>
      <c r="D122" s="281"/>
      <c r="E122" s="281"/>
      <c r="F122" s="334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AK122" s="278"/>
    </row>
    <row r="123" spans="1:37" s="277" customFormat="1" x14ac:dyDescent="0.55000000000000004">
      <c r="A123" s="333"/>
      <c r="B123" s="281"/>
      <c r="C123" s="281"/>
      <c r="D123" s="281"/>
      <c r="E123" s="281"/>
      <c r="F123" s="334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AK123" s="278"/>
    </row>
    <row r="124" spans="1:37" s="277" customFormat="1" x14ac:dyDescent="0.55000000000000004">
      <c r="A124" s="333"/>
      <c r="B124" s="281"/>
      <c r="C124" s="281"/>
      <c r="D124" s="281"/>
      <c r="E124" s="281"/>
      <c r="F124" s="334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AK124" s="278"/>
    </row>
    <row r="125" spans="1:37" s="277" customFormat="1" x14ac:dyDescent="0.55000000000000004">
      <c r="A125" s="333"/>
      <c r="B125" s="281"/>
      <c r="C125" s="281"/>
      <c r="D125" s="281"/>
      <c r="E125" s="281"/>
      <c r="F125" s="334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AK125" s="278"/>
    </row>
    <row r="126" spans="1:37" s="277" customFormat="1" x14ac:dyDescent="0.55000000000000004">
      <c r="A126" s="333"/>
      <c r="B126" s="281"/>
      <c r="C126" s="281"/>
      <c r="D126" s="281"/>
      <c r="E126" s="281"/>
      <c r="F126" s="334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AK126" s="278"/>
    </row>
    <row r="127" spans="1:37" s="277" customFormat="1" x14ac:dyDescent="0.55000000000000004">
      <c r="A127" s="333"/>
      <c r="B127" s="281"/>
      <c r="C127" s="281"/>
      <c r="D127" s="281"/>
      <c r="E127" s="281"/>
      <c r="F127" s="334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AK127" s="278"/>
    </row>
    <row r="128" spans="1:37" s="277" customFormat="1" x14ac:dyDescent="0.55000000000000004">
      <c r="A128" s="333"/>
      <c r="B128" s="281"/>
      <c r="C128" s="281"/>
      <c r="D128" s="281"/>
      <c r="E128" s="281"/>
      <c r="F128" s="334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AK128" s="278"/>
    </row>
    <row r="129" spans="1:37" s="277" customFormat="1" x14ac:dyDescent="0.55000000000000004">
      <c r="A129" s="333"/>
      <c r="B129" s="281"/>
      <c r="C129" s="281"/>
      <c r="D129" s="281"/>
      <c r="E129" s="281"/>
      <c r="F129" s="334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AK129" s="278"/>
    </row>
    <row r="130" spans="1:37" s="277" customFormat="1" x14ac:dyDescent="0.55000000000000004">
      <c r="A130" s="333"/>
      <c r="B130" s="281"/>
      <c r="C130" s="281"/>
      <c r="D130" s="281"/>
      <c r="E130" s="281"/>
      <c r="F130" s="334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AK130" s="278"/>
    </row>
    <row r="131" spans="1:37" s="277" customFormat="1" x14ac:dyDescent="0.55000000000000004">
      <c r="A131" s="333"/>
      <c r="B131" s="281"/>
      <c r="C131" s="281"/>
      <c r="D131" s="281"/>
      <c r="E131" s="281"/>
      <c r="F131" s="334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AK131" s="278"/>
    </row>
    <row r="132" spans="1:37" s="277" customFormat="1" x14ac:dyDescent="0.55000000000000004">
      <c r="A132" s="333"/>
      <c r="B132" s="281"/>
      <c r="C132" s="281"/>
      <c r="D132" s="281"/>
      <c r="E132" s="281"/>
      <c r="F132" s="334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AK132" s="278"/>
    </row>
    <row r="133" spans="1:37" s="277" customFormat="1" x14ac:dyDescent="0.55000000000000004">
      <c r="A133" s="333"/>
      <c r="B133" s="281"/>
      <c r="C133" s="281"/>
      <c r="D133" s="281"/>
      <c r="E133" s="281"/>
      <c r="F133" s="334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AK133" s="278"/>
    </row>
    <row r="134" spans="1:37" s="277" customFormat="1" x14ac:dyDescent="0.55000000000000004">
      <c r="A134" s="333"/>
      <c r="B134" s="281"/>
      <c r="C134" s="281"/>
      <c r="D134" s="281"/>
      <c r="E134" s="281"/>
      <c r="F134" s="334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AK134" s="278"/>
    </row>
    <row r="135" spans="1:37" s="277" customFormat="1" x14ac:dyDescent="0.55000000000000004">
      <c r="A135" s="333"/>
      <c r="B135" s="281"/>
      <c r="C135" s="281"/>
      <c r="D135" s="281"/>
      <c r="E135" s="281"/>
      <c r="F135" s="334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AK135" s="278"/>
    </row>
    <row r="136" spans="1:37" s="277" customFormat="1" x14ac:dyDescent="0.55000000000000004">
      <c r="A136" s="333"/>
      <c r="B136" s="281"/>
      <c r="C136" s="281"/>
      <c r="D136" s="281"/>
      <c r="E136" s="281"/>
      <c r="F136" s="334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AK136" s="278"/>
    </row>
    <row r="137" spans="1:37" s="277" customFormat="1" x14ac:dyDescent="0.55000000000000004">
      <c r="A137" s="333"/>
      <c r="B137" s="281"/>
      <c r="C137" s="281"/>
      <c r="D137" s="281"/>
      <c r="E137" s="281"/>
      <c r="F137" s="334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AK137" s="278"/>
    </row>
    <row r="138" spans="1:37" s="277" customFormat="1" x14ac:dyDescent="0.55000000000000004">
      <c r="A138" s="333"/>
      <c r="B138" s="281"/>
      <c r="C138" s="281"/>
      <c r="D138" s="281"/>
      <c r="E138" s="281"/>
      <c r="F138" s="334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AK138" s="278"/>
    </row>
    <row r="139" spans="1:37" s="277" customFormat="1" x14ac:dyDescent="0.55000000000000004">
      <c r="A139" s="333"/>
      <c r="B139" s="281"/>
      <c r="C139" s="281"/>
      <c r="D139" s="281"/>
      <c r="E139" s="281"/>
      <c r="F139" s="334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AK139" s="278"/>
    </row>
    <row r="140" spans="1:37" s="277" customFormat="1" x14ac:dyDescent="0.55000000000000004">
      <c r="A140" s="333"/>
      <c r="B140" s="281"/>
      <c r="C140" s="281"/>
      <c r="D140" s="281"/>
      <c r="E140" s="281"/>
      <c r="F140" s="334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AK140" s="278"/>
    </row>
    <row r="141" spans="1:37" s="277" customFormat="1" x14ac:dyDescent="0.55000000000000004">
      <c r="A141" s="333"/>
      <c r="B141" s="281"/>
      <c r="C141" s="281"/>
      <c r="D141" s="281"/>
      <c r="E141" s="281"/>
      <c r="F141" s="334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AK141" s="278"/>
    </row>
    <row r="142" spans="1:37" s="277" customFormat="1" x14ac:dyDescent="0.55000000000000004">
      <c r="A142" s="333"/>
      <c r="B142" s="281"/>
      <c r="C142" s="281"/>
      <c r="D142" s="281"/>
      <c r="E142" s="281"/>
      <c r="F142" s="334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AK142" s="278"/>
    </row>
    <row r="143" spans="1:37" s="277" customFormat="1" x14ac:dyDescent="0.55000000000000004">
      <c r="A143" s="333"/>
      <c r="B143" s="281"/>
      <c r="C143" s="281"/>
      <c r="D143" s="281"/>
      <c r="E143" s="281"/>
      <c r="F143" s="334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AK143" s="278"/>
    </row>
    <row r="144" spans="1:37" s="277" customFormat="1" x14ac:dyDescent="0.55000000000000004">
      <c r="A144" s="333"/>
      <c r="B144" s="281"/>
      <c r="C144" s="281"/>
      <c r="D144" s="281"/>
      <c r="E144" s="281"/>
      <c r="F144" s="334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AK144" s="278"/>
    </row>
    <row r="145" spans="1:37" s="277" customFormat="1" x14ac:dyDescent="0.55000000000000004">
      <c r="A145" s="333"/>
      <c r="B145" s="281"/>
      <c r="C145" s="281"/>
      <c r="D145" s="281"/>
      <c r="E145" s="281"/>
      <c r="F145" s="334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AK145" s="278"/>
    </row>
    <row r="146" spans="1:37" s="277" customFormat="1" x14ac:dyDescent="0.55000000000000004">
      <c r="A146" s="333"/>
      <c r="B146" s="281"/>
      <c r="C146" s="281"/>
      <c r="D146" s="281"/>
      <c r="E146" s="281"/>
      <c r="F146" s="334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AK146" s="278"/>
    </row>
    <row r="147" spans="1:37" s="277" customFormat="1" x14ac:dyDescent="0.55000000000000004">
      <c r="A147" s="333"/>
      <c r="B147" s="281"/>
      <c r="C147" s="281"/>
      <c r="D147" s="281"/>
      <c r="E147" s="281"/>
      <c r="F147" s="334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AK147" s="278"/>
    </row>
    <row r="148" spans="1:37" s="277" customFormat="1" x14ac:dyDescent="0.55000000000000004">
      <c r="A148" s="333"/>
      <c r="B148" s="281"/>
      <c r="C148" s="281"/>
      <c r="D148" s="281"/>
      <c r="E148" s="281"/>
      <c r="F148" s="334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AK148" s="278"/>
    </row>
    <row r="149" spans="1:37" s="277" customFormat="1" x14ac:dyDescent="0.55000000000000004">
      <c r="A149" s="333"/>
      <c r="B149" s="281"/>
      <c r="C149" s="281"/>
      <c r="D149" s="281"/>
      <c r="E149" s="281"/>
      <c r="F149" s="334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AK149" s="278"/>
    </row>
    <row r="150" spans="1:37" s="277" customFormat="1" x14ac:dyDescent="0.55000000000000004">
      <c r="A150" s="333"/>
      <c r="B150" s="281"/>
      <c r="C150" s="281"/>
      <c r="D150" s="281"/>
      <c r="E150" s="281"/>
      <c r="F150" s="334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AK150" s="278"/>
    </row>
    <row r="151" spans="1:37" s="277" customFormat="1" x14ac:dyDescent="0.55000000000000004">
      <c r="A151" s="333"/>
      <c r="B151" s="281"/>
      <c r="C151" s="281"/>
      <c r="D151" s="281"/>
      <c r="E151" s="281"/>
      <c r="F151" s="334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AK151" s="278"/>
    </row>
    <row r="152" spans="1:37" s="277" customFormat="1" x14ac:dyDescent="0.55000000000000004">
      <c r="A152" s="333"/>
      <c r="B152" s="281"/>
      <c r="C152" s="281"/>
      <c r="D152" s="281"/>
      <c r="E152" s="281"/>
      <c r="F152" s="334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AK152" s="278"/>
    </row>
    <row r="153" spans="1:37" s="277" customFormat="1" x14ac:dyDescent="0.55000000000000004">
      <c r="A153" s="333"/>
      <c r="B153" s="281"/>
      <c r="C153" s="281"/>
      <c r="D153" s="281"/>
      <c r="E153" s="281"/>
      <c r="F153" s="334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AK153" s="278"/>
    </row>
    <row r="154" spans="1:37" s="277" customFormat="1" x14ac:dyDescent="0.55000000000000004">
      <c r="A154" s="333"/>
      <c r="B154" s="281"/>
      <c r="C154" s="281"/>
      <c r="D154" s="281"/>
      <c r="E154" s="281"/>
      <c r="F154" s="334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AK154" s="278"/>
    </row>
    <row r="155" spans="1:37" s="277" customFormat="1" x14ac:dyDescent="0.55000000000000004">
      <c r="A155" s="333"/>
      <c r="B155" s="281"/>
      <c r="C155" s="281"/>
      <c r="D155" s="281"/>
      <c r="E155" s="281"/>
      <c r="F155" s="334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AK155" s="278"/>
    </row>
    <row r="156" spans="1:37" s="277" customFormat="1" x14ac:dyDescent="0.55000000000000004">
      <c r="A156" s="333"/>
      <c r="B156" s="281"/>
      <c r="C156" s="281"/>
      <c r="D156" s="281"/>
      <c r="E156" s="281"/>
      <c r="F156" s="334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AK156" s="278"/>
    </row>
    <row r="157" spans="1:37" s="277" customFormat="1" x14ac:dyDescent="0.55000000000000004">
      <c r="A157" s="333"/>
      <c r="B157" s="281"/>
      <c r="C157" s="281"/>
      <c r="D157" s="281"/>
      <c r="E157" s="281"/>
      <c r="F157" s="334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AK157" s="278"/>
    </row>
    <row r="158" spans="1:37" s="277" customFormat="1" x14ac:dyDescent="0.55000000000000004">
      <c r="A158" s="333"/>
      <c r="B158" s="281"/>
      <c r="C158" s="281"/>
      <c r="D158" s="281"/>
      <c r="E158" s="281"/>
      <c r="F158" s="334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AK158" s="278"/>
    </row>
    <row r="159" spans="1:37" s="277" customFormat="1" x14ac:dyDescent="0.55000000000000004">
      <c r="A159" s="333"/>
      <c r="B159" s="281"/>
      <c r="C159" s="281"/>
      <c r="D159" s="281"/>
      <c r="E159" s="281"/>
      <c r="F159" s="334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AK159" s="278"/>
    </row>
    <row r="160" spans="1:37" s="277" customFormat="1" x14ac:dyDescent="0.55000000000000004">
      <c r="A160" s="333"/>
      <c r="B160" s="281"/>
      <c r="C160" s="281"/>
      <c r="D160" s="281"/>
      <c r="E160" s="281"/>
      <c r="F160" s="334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AK160" s="278"/>
    </row>
    <row r="161" spans="1:37" s="277" customFormat="1" x14ac:dyDescent="0.55000000000000004">
      <c r="A161" s="333"/>
      <c r="B161" s="281"/>
      <c r="C161" s="281"/>
      <c r="D161" s="281"/>
      <c r="E161" s="281"/>
      <c r="F161" s="334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AK161" s="278"/>
    </row>
    <row r="162" spans="1:37" s="277" customFormat="1" x14ac:dyDescent="0.55000000000000004">
      <c r="A162" s="333"/>
      <c r="B162" s="281"/>
      <c r="C162" s="281"/>
      <c r="D162" s="281"/>
      <c r="E162" s="281"/>
      <c r="F162" s="334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AK162" s="278"/>
    </row>
    <row r="163" spans="1:37" s="277" customFormat="1" x14ac:dyDescent="0.55000000000000004">
      <c r="A163" s="333"/>
      <c r="B163" s="281"/>
      <c r="C163" s="281"/>
      <c r="D163" s="281"/>
      <c r="E163" s="281"/>
      <c r="F163" s="334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AK163" s="278"/>
    </row>
    <row r="164" spans="1:37" s="277" customFormat="1" x14ac:dyDescent="0.55000000000000004">
      <c r="A164" s="333"/>
      <c r="B164" s="281"/>
      <c r="C164" s="281"/>
      <c r="D164" s="281"/>
      <c r="E164" s="281"/>
      <c r="F164" s="334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AK164" s="278"/>
    </row>
    <row r="165" spans="1:37" s="277" customFormat="1" x14ac:dyDescent="0.55000000000000004">
      <c r="A165" s="333"/>
      <c r="B165" s="281"/>
      <c r="C165" s="281"/>
      <c r="D165" s="281"/>
      <c r="E165" s="281"/>
      <c r="F165" s="334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AK165" s="278"/>
    </row>
    <row r="166" spans="1:37" s="277" customFormat="1" x14ac:dyDescent="0.55000000000000004">
      <c r="A166" s="333"/>
      <c r="B166" s="281"/>
      <c r="C166" s="281"/>
      <c r="D166" s="281"/>
      <c r="E166" s="281"/>
      <c r="F166" s="334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AK166" s="278"/>
    </row>
    <row r="167" spans="1:37" s="277" customFormat="1" x14ac:dyDescent="0.55000000000000004">
      <c r="A167" s="333"/>
      <c r="B167" s="281"/>
      <c r="C167" s="281"/>
      <c r="D167" s="281"/>
      <c r="E167" s="281"/>
      <c r="F167" s="334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AK167" s="278"/>
    </row>
    <row r="168" spans="1:37" s="277" customFormat="1" x14ac:dyDescent="0.55000000000000004">
      <c r="A168" s="333"/>
      <c r="B168" s="281"/>
      <c r="C168" s="281"/>
      <c r="D168" s="281"/>
      <c r="E168" s="281"/>
      <c r="F168" s="334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AK168" s="278"/>
    </row>
    <row r="169" spans="1:37" s="277" customFormat="1" x14ac:dyDescent="0.55000000000000004">
      <c r="A169" s="333"/>
      <c r="B169" s="281"/>
      <c r="C169" s="281"/>
      <c r="D169" s="281"/>
      <c r="E169" s="281"/>
      <c r="F169" s="334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AK169" s="278"/>
    </row>
    <row r="170" spans="1:37" s="277" customFormat="1" x14ac:dyDescent="0.55000000000000004">
      <c r="A170" s="333"/>
      <c r="B170" s="281"/>
      <c r="C170" s="281"/>
      <c r="D170" s="281"/>
      <c r="E170" s="281"/>
      <c r="F170" s="334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AK170" s="278"/>
    </row>
    <row r="171" spans="1:37" s="277" customFormat="1" x14ac:dyDescent="0.55000000000000004">
      <c r="A171" s="333"/>
      <c r="B171" s="281"/>
      <c r="C171" s="281"/>
      <c r="D171" s="281"/>
      <c r="E171" s="281"/>
      <c r="F171" s="334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AK171" s="278"/>
    </row>
    <row r="172" spans="1:37" s="277" customFormat="1" x14ac:dyDescent="0.55000000000000004">
      <c r="A172" s="333"/>
      <c r="B172" s="281"/>
      <c r="C172" s="281"/>
      <c r="D172" s="281"/>
      <c r="E172" s="281"/>
      <c r="F172" s="334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AK172" s="278"/>
    </row>
    <row r="173" spans="1:37" s="277" customFormat="1" x14ac:dyDescent="0.55000000000000004">
      <c r="A173" s="333"/>
      <c r="B173" s="281"/>
      <c r="C173" s="281"/>
      <c r="D173" s="281"/>
      <c r="E173" s="281"/>
      <c r="F173" s="334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AK173" s="278"/>
    </row>
    <row r="174" spans="1:37" s="277" customFormat="1" x14ac:dyDescent="0.55000000000000004">
      <c r="A174" s="333"/>
      <c r="B174" s="281"/>
      <c r="C174" s="281"/>
      <c r="D174" s="281"/>
      <c r="E174" s="281"/>
      <c r="F174" s="334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AK174" s="278"/>
    </row>
    <row r="175" spans="1:37" s="277" customFormat="1" x14ac:dyDescent="0.55000000000000004">
      <c r="A175" s="333"/>
      <c r="B175" s="281"/>
      <c r="C175" s="281"/>
      <c r="D175" s="281"/>
      <c r="E175" s="281"/>
      <c r="F175" s="334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AK175" s="278"/>
    </row>
    <row r="176" spans="1:37" s="277" customFormat="1" x14ac:dyDescent="0.55000000000000004">
      <c r="A176" s="333"/>
      <c r="B176" s="281"/>
      <c r="C176" s="281"/>
      <c r="D176" s="281"/>
      <c r="E176" s="281"/>
      <c r="F176" s="334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AK176" s="278"/>
    </row>
    <row r="177" spans="1:37" s="277" customFormat="1" x14ac:dyDescent="0.55000000000000004">
      <c r="A177" s="333"/>
      <c r="B177" s="281"/>
      <c r="C177" s="281"/>
      <c r="D177" s="281"/>
      <c r="E177" s="281"/>
      <c r="F177" s="334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AK177" s="278"/>
    </row>
    <row r="178" spans="1:37" s="277" customFormat="1" x14ac:dyDescent="0.55000000000000004">
      <c r="A178" s="333"/>
      <c r="B178" s="281"/>
      <c r="C178" s="281"/>
      <c r="D178" s="281"/>
      <c r="E178" s="281"/>
      <c r="F178" s="334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AK178" s="278"/>
    </row>
    <row r="179" spans="1:37" s="277" customFormat="1" x14ac:dyDescent="0.55000000000000004">
      <c r="A179" s="333"/>
      <c r="B179" s="281"/>
      <c r="C179" s="281"/>
      <c r="D179" s="281"/>
      <c r="E179" s="281"/>
      <c r="F179" s="334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AK179" s="278"/>
    </row>
    <row r="180" spans="1:37" s="277" customFormat="1" x14ac:dyDescent="0.55000000000000004">
      <c r="A180" s="333"/>
      <c r="B180" s="281"/>
      <c r="C180" s="281"/>
      <c r="D180" s="281"/>
      <c r="E180" s="281"/>
      <c r="F180" s="334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AK180" s="278"/>
    </row>
    <row r="181" spans="1:37" s="277" customFormat="1" x14ac:dyDescent="0.55000000000000004">
      <c r="A181" s="333"/>
      <c r="B181" s="281"/>
      <c r="C181" s="281"/>
      <c r="D181" s="281"/>
      <c r="E181" s="281"/>
      <c r="F181" s="334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AK181" s="278"/>
    </row>
    <row r="182" spans="1:37" s="277" customFormat="1" x14ac:dyDescent="0.55000000000000004">
      <c r="A182" s="333"/>
      <c r="B182" s="281"/>
      <c r="C182" s="281"/>
      <c r="D182" s="281"/>
      <c r="E182" s="281"/>
      <c r="F182" s="334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AK182" s="278"/>
    </row>
    <row r="183" spans="1:37" s="277" customFormat="1" x14ac:dyDescent="0.55000000000000004">
      <c r="A183" s="333"/>
      <c r="B183" s="281"/>
      <c r="C183" s="281"/>
      <c r="D183" s="281"/>
      <c r="E183" s="281"/>
      <c r="F183" s="334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AK183" s="278"/>
    </row>
    <row r="184" spans="1:37" s="277" customFormat="1" x14ac:dyDescent="0.55000000000000004">
      <c r="A184" s="333"/>
      <c r="B184" s="281"/>
      <c r="C184" s="281"/>
      <c r="D184" s="281"/>
      <c r="E184" s="281"/>
      <c r="F184" s="334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AK184" s="278"/>
    </row>
    <row r="185" spans="1:37" s="277" customFormat="1" x14ac:dyDescent="0.55000000000000004">
      <c r="A185" s="333"/>
      <c r="B185" s="281"/>
      <c r="C185" s="281"/>
      <c r="D185" s="281"/>
      <c r="E185" s="281"/>
      <c r="F185" s="334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AK185" s="278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N6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7.75" defaultRowHeight="24" x14ac:dyDescent="0.55000000000000004"/>
  <cols>
    <col min="1" max="1" width="9.25" style="335" customWidth="1"/>
    <col min="2" max="3" width="7.5" style="336" customWidth="1"/>
    <col min="4" max="4" width="9.25" style="336" customWidth="1"/>
    <col min="5" max="5" width="7.5" style="336" customWidth="1"/>
    <col min="6" max="6" width="11" style="337" customWidth="1"/>
    <col min="7" max="7" width="15.75" style="336" bestFit="1" customWidth="1"/>
    <col min="8" max="21" width="6.625" style="336" bestFit="1" customWidth="1"/>
    <col min="22" max="22" width="6.625" style="336" customWidth="1"/>
    <col min="23" max="23" width="4.5" style="336" bestFit="1" customWidth="1"/>
    <col min="24" max="24" width="7.625" style="338" bestFit="1" customWidth="1"/>
    <col min="25" max="25" width="6.625" style="338" bestFit="1" customWidth="1"/>
    <col min="26" max="27" width="4.5" style="277" bestFit="1" customWidth="1"/>
    <col min="28" max="28" width="10.25" style="277" bestFit="1" customWidth="1"/>
    <col min="29" max="29" width="4.5" style="277" bestFit="1" customWidth="1"/>
    <col min="30" max="30" width="4.25" style="277" bestFit="1" customWidth="1"/>
    <col min="31" max="31" width="4.5" style="277" bestFit="1" customWidth="1"/>
    <col min="32" max="33" width="7.75" style="277" bestFit="1" customWidth="1"/>
    <col min="34" max="36" width="4.5" style="277" bestFit="1" customWidth="1"/>
    <col min="37" max="37" width="12.5" style="278" customWidth="1"/>
    <col min="38" max="90" width="7.75" style="277"/>
    <col min="91" max="16384" width="7.75" style="338"/>
  </cols>
  <sheetData>
    <row r="1" spans="1:37" ht="30.75" x14ac:dyDescent="0.5">
      <c r="A1" s="101"/>
      <c r="B1" s="102" t="s">
        <v>103</v>
      </c>
      <c r="C1" s="103"/>
      <c r="D1" s="103"/>
      <c r="E1" s="104" t="s">
        <v>231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76" t="s">
        <v>2</v>
      </c>
      <c r="Y1" s="276"/>
      <c r="Z1" s="276"/>
      <c r="AA1" s="276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277" customFormat="1" ht="27.75" x14ac:dyDescent="0.55000000000000004">
      <c r="A3" s="109"/>
      <c r="B3" s="279"/>
      <c r="C3" s="279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280"/>
      <c r="N3" s="281"/>
      <c r="O3" s="281"/>
      <c r="P3" s="281"/>
      <c r="Q3" s="281"/>
      <c r="R3" s="281"/>
      <c r="S3" s="281"/>
      <c r="T3" s="281"/>
      <c r="U3" s="281"/>
      <c r="V3" s="281"/>
      <c r="W3" s="281"/>
      <c r="AK3" s="278"/>
    </row>
    <row r="4" spans="1:37" s="281" customFormat="1" x14ac:dyDescent="0.55000000000000004">
      <c r="A4" s="282" t="s">
        <v>0</v>
      </c>
      <c r="B4" s="283"/>
      <c r="C4" s="283"/>
      <c r="D4" s="283"/>
      <c r="E4" s="283"/>
      <c r="F4" s="284" t="s">
        <v>12</v>
      </c>
      <c r="G4" s="284"/>
      <c r="H4" s="284" t="s">
        <v>11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 t="s">
        <v>96</v>
      </c>
    </row>
    <row r="5" spans="1:37" s="281" customFormat="1" ht="124.9" customHeight="1" x14ac:dyDescent="0.55000000000000004">
      <c r="A5" s="285"/>
      <c r="B5" s="286"/>
      <c r="C5" s="286"/>
      <c r="D5" s="286"/>
      <c r="E5" s="286"/>
      <c r="F5" s="287" t="s">
        <v>96</v>
      </c>
      <c r="G5" s="287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128</v>
      </c>
      <c r="AH5" s="126" t="s">
        <v>129</v>
      </c>
      <c r="AI5" s="126" t="s">
        <v>130</v>
      </c>
      <c r="AJ5" s="126" t="s">
        <v>62</v>
      </c>
      <c r="AK5" s="284"/>
    </row>
    <row r="6" spans="1:37" s="281" customFormat="1" x14ac:dyDescent="0.55000000000000004">
      <c r="A6" s="288" t="s">
        <v>131</v>
      </c>
      <c r="B6" s="289"/>
      <c r="C6" s="289"/>
      <c r="D6" s="289"/>
      <c r="E6" s="289"/>
      <c r="F6" s="290" t="s">
        <v>132</v>
      </c>
      <c r="G6" s="290" t="s">
        <v>133</v>
      </c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292"/>
      <c r="V6" s="292"/>
      <c r="W6" s="292"/>
      <c r="X6" s="292"/>
      <c r="Y6" s="293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</row>
    <row r="7" spans="1:37" s="140" customFormat="1" ht="21" customHeight="1" x14ac:dyDescent="0.55000000000000004">
      <c r="A7" s="157" t="s">
        <v>232</v>
      </c>
      <c r="B7" s="157"/>
      <c r="C7" s="157"/>
      <c r="D7" s="157"/>
      <c r="E7" s="157"/>
      <c r="F7" s="158" t="s">
        <v>143</v>
      </c>
      <c r="G7" s="136" t="s">
        <v>12</v>
      </c>
      <c r="H7" s="145">
        <f>'รายละเอียด 3.1.1'!H15</f>
        <v>48</v>
      </c>
      <c r="I7" s="145">
        <f>'รายละเอียด 3.1.1'!I15</f>
        <v>48</v>
      </c>
      <c r="J7" s="145">
        <f>'รายละเอียด 3.1.1'!J15</f>
        <v>48</v>
      </c>
      <c r="K7" s="145">
        <f>'รายละเอียด 3.1.1'!K15</f>
        <v>48</v>
      </c>
      <c r="L7" s="145">
        <f>'รายละเอียด 3.1.1'!L15</f>
        <v>48</v>
      </c>
      <c r="M7" s="145">
        <f>'รายละเอียด 3.1.1'!M15</f>
        <v>48</v>
      </c>
      <c r="N7" s="145">
        <f>'รายละเอียด 3.1.1'!N15</f>
        <v>48</v>
      </c>
      <c r="O7" s="145">
        <f>'รายละเอียด 3.1.1'!O15</f>
        <v>48</v>
      </c>
      <c r="P7" s="145">
        <f>'รายละเอียด 3.1.1'!P15</f>
        <v>48</v>
      </c>
      <c r="Q7" s="145">
        <f>'รายละเอียด 3.1.1'!Q15</f>
        <v>48</v>
      </c>
      <c r="R7" s="145">
        <f>'รายละเอียด 3.1.1'!R15</f>
        <v>48</v>
      </c>
      <c r="S7" s="145">
        <f>'รายละเอียด 3.1.1'!S15</f>
        <v>48</v>
      </c>
      <c r="T7" s="145">
        <f>'รายละเอียด 3.1.1'!T15</f>
        <v>48</v>
      </c>
      <c r="U7" s="145">
        <f>'รายละเอียด 3.1.1'!U15</f>
        <v>48</v>
      </c>
      <c r="V7" s="145">
        <f>'รายละเอียด 3.1.1'!V15</f>
        <v>48</v>
      </c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7">
        <f>'รายละเอียด 3.1.1'!AK15</f>
        <v>48</v>
      </c>
    </row>
    <row r="8" spans="1:37" s="140" customFormat="1" x14ac:dyDescent="0.55000000000000004">
      <c r="A8" s="157"/>
      <c r="B8" s="157"/>
      <c r="C8" s="157"/>
      <c r="D8" s="157"/>
      <c r="E8" s="157"/>
      <c r="F8" s="158"/>
      <c r="G8" s="141" t="s">
        <v>2</v>
      </c>
      <c r="H8" s="144">
        <f>'รายละเอียด 3.1.1'!H16</f>
        <v>50</v>
      </c>
      <c r="I8" s="144">
        <f>'รายละเอียด 3.1.1'!I16</f>
        <v>58.095238095238102</v>
      </c>
      <c r="J8" s="144">
        <f>'รายละเอียด 3.1.1'!J16</f>
        <v>27.450980392156865</v>
      </c>
      <c r="K8" s="144">
        <f>'รายละเอียด 3.1.1'!K16</f>
        <v>52.72727272727272</v>
      </c>
      <c r="L8" s="144">
        <f>'รายละเอียด 3.1.1'!L16</f>
        <v>41.818181818181813</v>
      </c>
      <c r="M8" s="144">
        <f>'รายละเอียด 3.1.1'!M16</f>
        <v>43.75</v>
      </c>
      <c r="N8" s="144">
        <f>'รายละเอียด 3.1.1'!N16</f>
        <v>95.714285714285722</v>
      </c>
      <c r="O8" s="144">
        <f>'รายละเอียด 3.1.1'!O16</f>
        <v>56.043956043956044</v>
      </c>
      <c r="P8" s="144">
        <f>'รายละเอียด 3.1.1'!P16</f>
        <v>34.782608695652172</v>
      </c>
      <c r="Q8" s="144">
        <f>'รายละเอียด 3.1.1'!Q16</f>
        <v>48.529411764705884</v>
      </c>
      <c r="R8" s="144">
        <f>'รายละเอียด 3.1.1'!R16</f>
        <v>43.137254901960787</v>
      </c>
      <c r="S8" s="144">
        <f>'รายละเอียด 3.1.1'!S16</f>
        <v>30</v>
      </c>
      <c r="T8" s="144">
        <f>'รายละเอียด 3.1.1'!T16</f>
        <v>52.459016393442624</v>
      </c>
      <c r="U8" s="144">
        <f>'รายละเอียด 3.1.1'!U16</f>
        <v>38.70967741935484</v>
      </c>
      <c r="V8" s="144">
        <f>'รายละเอียด 3.1.1'!V16</f>
        <v>24.390243902439025</v>
      </c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144">
        <f>'รายละเอียด 3.1.1'!AK16</f>
        <v>49.885057471264368</v>
      </c>
    </row>
    <row r="9" spans="1:37" s="140" customFormat="1" x14ac:dyDescent="0.55000000000000004">
      <c r="A9" s="157"/>
      <c r="B9" s="157"/>
      <c r="C9" s="157"/>
      <c r="D9" s="157"/>
      <c r="E9" s="157"/>
      <c r="F9" s="158"/>
      <c r="G9" s="136" t="s">
        <v>136</v>
      </c>
      <c r="H9" s="145">
        <f>'รายละเอียด 3.1.1'!H17</f>
        <v>56</v>
      </c>
      <c r="I9" s="145">
        <f>'รายละเอียด 3.1.1'!I17</f>
        <v>105</v>
      </c>
      <c r="J9" s="145">
        <f>'รายละเอียด 3.1.1'!J17</f>
        <v>51</v>
      </c>
      <c r="K9" s="145">
        <f>'รายละเอียด 3.1.1'!K17</f>
        <v>55</v>
      </c>
      <c r="L9" s="145">
        <f>'รายละเอียด 3.1.1'!L17</f>
        <v>55</v>
      </c>
      <c r="M9" s="145">
        <f>'รายละเอียด 3.1.1'!M17</f>
        <v>48</v>
      </c>
      <c r="N9" s="145">
        <f>'รายละเอียด 3.1.1'!N17</f>
        <v>70</v>
      </c>
      <c r="O9" s="145">
        <f>'รายละเอียด 3.1.1'!O17</f>
        <v>91</v>
      </c>
      <c r="P9" s="145">
        <f>'รายละเอียด 3.1.1'!P17</f>
        <v>46</v>
      </c>
      <c r="Q9" s="145">
        <f>'รายละเอียด 3.1.1'!Q17</f>
        <v>68</v>
      </c>
      <c r="R9" s="145">
        <f>'รายละเอียด 3.1.1'!R17</f>
        <v>51</v>
      </c>
      <c r="S9" s="145">
        <f>'รายละเอียด 3.1.1'!S17</f>
        <v>10</v>
      </c>
      <c r="T9" s="145">
        <f>'รายละเอียด 3.1.1'!T17</f>
        <v>61</v>
      </c>
      <c r="U9" s="145">
        <f>'รายละเอียด 3.1.1'!U17</f>
        <v>62</v>
      </c>
      <c r="V9" s="145">
        <f>'รายละเอียด 3.1.1'!V17</f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5">
        <f>'รายละเอียด 3.1.1'!AK17</f>
        <v>870</v>
      </c>
    </row>
    <row r="10" spans="1:37" s="140" customFormat="1" x14ac:dyDescent="0.55000000000000004">
      <c r="A10" s="157"/>
      <c r="B10" s="157"/>
      <c r="C10" s="157"/>
      <c r="D10" s="157"/>
      <c r="E10" s="157"/>
      <c r="F10" s="158"/>
      <c r="G10" s="136" t="s">
        <v>144</v>
      </c>
      <c r="H10" s="145">
        <f>'รายละเอียด 3.1.1'!H18</f>
        <v>28</v>
      </c>
      <c r="I10" s="145">
        <f>'รายละเอียด 3.1.1'!I18</f>
        <v>61</v>
      </c>
      <c r="J10" s="145">
        <f>'รายละเอียด 3.1.1'!J18</f>
        <v>14</v>
      </c>
      <c r="K10" s="145">
        <f>'รายละเอียด 3.1.1'!K18</f>
        <v>29</v>
      </c>
      <c r="L10" s="145">
        <f>'รายละเอียด 3.1.1'!L18</f>
        <v>23</v>
      </c>
      <c r="M10" s="145">
        <f>'รายละเอียด 3.1.1'!M18</f>
        <v>21</v>
      </c>
      <c r="N10" s="145">
        <f>'รายละเอียด 3.1.1'!N18</f>
        <v>67</v>
      </c>
      <c r="O10" s="145">
        <f>'รายละเอียด 3.1.1'!O18</f>
        <v>51</v>
      </c>
      <c r="P10" s="145">
        <f>'รายละเอียด 3.1.1'!P18</f>
        <v>16</v>
      </c>
      <c r="Q10" s="145">
        <f>'รายละเอียด 3.1.1'!Q18</f>
        <v>33</v>
      </c>
      <c r="R10" s="145">
        <f>'รายละเอียด 3.1.1'!R18</f>
        <v>22</v>
      </c>
      <c r="S10" s="145">
        <f>'รายละเอียด 3.1.1'!S18</f>
        <v>3</v>
      </c>
      <c r="T10" s="145">
        <f>'รายละเอียด 3.1.1'!T18</f>
        <v>32</v>
      </c>
      <c r="U10" s="145">
        <f>'รายละเอียด 3.1.1'!U18</f>
        <v>24</v>
      </c>
      <c r="V10" s="145">
        <f>'รายละเอียด 3.1.1'!V18</f>
        <v>10</v>
      </c>
      <c r="W10" s="145">
        <f>'รายละเอียด 3.1.1'!W18</f>
        <v>0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5">
        <f>'รายละเอียด 3.1.1'!AK18</f>
        <v>434</v>
      </c>
    </row>
    <row r="11" spans="1:37" s="151" customFormat="1" x14ac:dyDescent="0.55000000000000004">
      <c r="A11" s="157"/>
      <c r="B11" s="157"/>
      <c r="C11" s="157"/>
      <c r="D11" s="157"/>
      <c r="E11" s="157"/>
      <c r="F11" s="158"/>
      <c r="G11" s="147" t="s">
        <v>138</v>
      </c>
      <c r="H11" s="301" t="str">
        <f>IF(H8=0,$G$6,IF(H8&gt;=H7,$F$6,$G$6))</f>
        <v>ü</v>
      </c>
      <c r="I11" s="301" t="str">
        <f t="shared" ref="I11:V11" si="0">IF(I8=0,$G$6,IF(I8&gt;=I7,$F$6,$G$6))</f>
        <v>ü</v>
      </c>
      <c r="J11" s="301" t="str">
        <f t="shared" si="0"/>
        <v>û</v>
      </c>
      <c r="K11" s="301" t="str">
        <f t="shared" si="0"/>
        <v>ü</v>
      </c>
      <c r="L11" s="301" t="str">
        <f t="shared" si="0"/>
        <v>û</v>
      </c>
      <c r="M11" s="301" t="str">
        <f t="shared" si="0"/>
        <v>û</v>
      </c>
      <c r="N11" s="301" t="str">
        <f t="shared" si="0"/>
        <v>ü</v>
      </c>
      <c r="O11" s="301" t="str">
        <f t="shared" si="0"/>
        <v>ü</v>
      </c>
      <c r="P11" s="301" t="str">
        <f t="shared" si="0"/>
        <v>û</v>
      </c>
      <c r="Q11" s="301" t="str">
        <f t="shared" si="0"/>
        <v>ü</v>
      </c>
      <c r="R11" s="301" t="str">
        <f t="shared" si="0"/>
        <v>û</v>
      </c>
      <c r="S11" s="301" t="str">
        <f t="shared" si="0"/>
        <v>û</v>
      </c>
      <c r="T11" s="301" t="str">
        <f t="shared" si="0"/>
        <v>ü</v>
      </c>
      <c r="U11" s="301" t="str">
        <f t="shared" si="0"/>
        <v>û</v>
      </c>
      <c r="V11" s="301" t="str">
        <f t="shared" si="0"/>
        <v>û</v>
      </c>
      <c r="W11" s="302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301" t="str">
        <f>IF(AK8=0,$G$6,IF(AK8&gt;=AK7,$F$6,$G$6))</f>
        <v>ü</v>
      </c>
    </row>
    <row r="12" spans="1:37" s="140" customFormat="1" ht="21" customHeight="1" x14ac:dyDescent="0.55000000000000004">
      <c r="A12" s="159" t="s">
        <v>233</v>
      </c>
      <c r="B12" s="159"/>
      <c r="C12" s="159"/>
      <c r="D12" s="159"/>
      <c r="E12" s="159"/>
      <c r="F12" s="160" t="s">
        <v>146</v>
      </c>
      <c r="G12" s="351" t="s">
        <v>12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5">
        <f>'รายละเอียด 3.1.1'!AK20</f>
        <v>0</v>
      </c>
    </row>
    <row r="13" spans="1:37" s="140" customFormat="1" x14ac:dyDescent="0.55000000000000004">
      <c r="A13" s="159"/>
      <c r="B13" s="159"/>
      <c r="C13" s="159"/>
      <c r="D13" s="159"/>
      <c r="E13" s="159"/>
      <c r="F13" s="160"/>
      <c r="G13" s="352" t="s">
        <v>141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5">
        <f>'รายละเอียด 3.1.1'!AK21</f>
        <v>0</v>
      </c>
    </row>
    <row r="14" spans="1:37" s="151" customFormat="1" x14ac:dyDescent="0.55000000000000004">
      <c r="A14" s="159"/>
      <c r="B14" s="159"/>
      <c r="C14" s="159"/>
      <c r="D14" s="159"/>
      <c r="E14" s="159"/>
      <c r="F14" s="160"/>
      <c r="G14" s="353" t="s">
        <v>138</v>
      </c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301" t="str">
        <f>IF(ISBLANK(AK13),$G$6,IF(AK13&gt;=AK12,$F$6,$G$6))</f>
        <v>ü</v>
      </c>
    </row>
    <row r="15" spans="1:37" s="140" customFormat="1" ht="21" customHeight="1" x14ac:dyDescent="0.55000000000000004">
      <c r="A15" s="164" t="s">
        <v>147</v>
      </c>
      <c r="B15" s="164"/>
      <c r="C15" s="164"/>
      <c r="D15" s="164"/>
      <c r="E15" s="164"/>
      <c r="F15" s="165" t="s">
        <v>148</v>
      </c>
      <c r="G15" s="354" t="s">
        <v>12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</row>
    <row r="16" spans="1:37" s="140" customFormat="1" x14ac:dyDescent="0.55000000000000004">
      <c r="A16" s="164"/>
      <c r="B16" s="164"/>
      <c r="C16" s="164"/>
      <c r="D16" s="164"/>
      <c r="E16" s="164"/>
      <c r="F16" s="165"/>
      <c r="G16" s="354" t="s">
        <v>141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</row>
    <row r="17" spans="1:37" s="151" customFormat="1" x14ac:dyDescent="0.55000000000000004">
      <c r="A17" s="164"/>
      <c r="B17" s="164"/>
      <c r="C17" s="164"/>
      <c r="D17" s="164"/>
      <c r="E17" s="164"/>
      <c r="F17" s="165"/>
      <c r="G17" s="355" t="s">
        <v>138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302"/>
    </row>
    <row r="18" spans="1:37" s="140" customFormat="1" ht="21" customHeight="1" x14ac:dyDescent="0.55000000000000004">
      <c r="A18" s="157" t="s">
        <v>149</v>
      </c>
      <c r="B18" s="157"/>
      <c r="C18" s="157"/>
      <c r="D18" s="157"/>
      <c r="E18" s="157"/>
      <c r="F18" s="158" t="s">
        <v>150</v>
      </c>
      <c r="G18" s="341" t="s">
        <v>12</v>
      </c>
      <c r="H18" s="145">
        <f>'รายละเอียด 3.1.1'!H26</f>
        <v>150</v>
      </c>
      <c r="I18" s="145">
        <f>'รายละเอียด 3.1.1'!I26</f>
        <v>150</v>
      </c>
      <c r="J18" s="145">
        <f>'รายละเอียด 3.1.1'!J26</f>
        <v>150</v>
      </c>
      <c r="K18" s="145">
        <f>'รายละเอียด 3.1.1'!K26</f>
        <v>150</v>
      </c>
      <c r="L18" s="145">
        <f>'รายละเอียด 3.1.1'!L26</f>
        <v>150</v>
      </c>
      <c r="M18" s="145">
        <f>'รายละเอียด 3.1.1'!M26</f>
        <v>150</v>
      </c>
      <c r="N18" s="145">
        <f>'รายละเอียด 3.1.1'!N26</f>
        <v>150</v>
      </c>
      <c r="O18" s="145">
        <f>'รายละเอียด 3.1.1'!O26</f>
        <v>150</v>
      </c>
      <c r="P18" s="145">
        <f>'รายละเอียด 3.1.1'!P26</f>
        <v>150</v>
      </c>
      <c r="Q18" s="145">
        <f>'รายละเอียด 3.1.1'!Q26</f>
        <v>150</v>
      </c>
      <c r="R18" s="145">
        <f>'รายละเอียด 3.1.1'!R26</f>
        <v>150</v>
      </c>
      <c r="S18" s="145">
        <f>'รายละเอียด 3.1.1'!S26</f>
        <v>150</v>
      </c>
      <c r="T18" s="145">
        <f>'รายละเอียด 3.1.1'!T26</f>
        <v>150</v>
      </c>
      <c r="U18" s="145">
        <f>'รายละเอียด 3.1.1'!U26</f>
        <v>150</v>
      </c>
      <c r="V18" s="145">
        <f>'รายละเอียด 3.1.1'!V26</f>
        <v>150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5">
        <f>'รายละเอียด 3.1.1'!AK26</f>
        <v>2000</v>
      </c>
    </row>
    <row r="19" spans="1:37" s="140" customFormat="1" x14ac:dyDescent="0.55000000000000004">
      <c r="A19" s="157"/>
      <c r="B19" s="157"/>
      <c r="C19" s="157"/>
      <c r="D19" s="157"/>
      <c r="E19" s="157"/>
      <c r="F19" s="158"/>
      <c r="G19" s="342" t="s">
        <v>141</v>
      </c>
      <c r="H19" s="155">
        <f>'รายละเอียด 3.1.1'!H27</f>
        <v>200</v>
      </c>
      <c r="I19" s="155">
        <f>'รายละเอียด 3.1.1'!I27</f>
        <v>150</v>
      </c>
      <c r="J19" s="155">
        <f>'รายละเอียด 3.1.1'!J27</f>
        <v>150</v>
      </c>
      <c r="K19" s="155">
        <f>'รายละเอียด 3.1.1'!K27</f>
        <v>150</v>
      </c>
      <c r="L19" s="155">
        <f>'รายละเอียด 3.1.1'!L27</f>
        <v>150</v>
      </c>
      <c r="M19" s="155">
        <f>'รายละเอียด 3.1.1'!M27</f>
        <v>156</v>
      </c>
      <c r="N19" s="155">
        <f>'รายละเอียด 3.1.1'!N27</f>
        <v>182</v>
      </c>
      <c r="O19" s="155">
        <f>'รายละเอียด 3.1.1'!O27</f>
        <v>150</v>
      </c>
      <c r="P19" s="155">
        <f>'รายละเอียด 3.1.1'!P27</f>
        <v>150</v>
      </c>
      <c r="Q19" s="155">
        <f>'รายละเอียด 3.1.1'!Q27</f>
        <v>150</v>
      </c>
      <c r="R19" s="155">
        <f>'รายละเอียด 3.1.1'!R27</f>
        <v>198</v>
      </c>
      <c r="S19" s="155">
        <f>'รายละเอียด 3.1.1'!S27</f>
        <v>166</v>
      </c>
      <c r="T19" s="155">
        <f>'รายละเอียด 3.1.1'!T27</f>
        <v>242</v>
      </c>
      <c r="U19" s="155">
        <f>'รายละเอียด 3.1.1'!U27</f>
        <v>180</v>
      </c>
      <c r="V19" s="155">
        <f>'รายละเอียด 3.1.1'!V27</f>
        <v>151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55">
        <f>'รายละเอียด 3.1.1'!AK27</f>
        <v>2525</v>
      </c>
    </row>
    <row r="20" spans="1:37" s="140" customFormat="1" x14ac:dyDescent="0.55000000000000004">
      <c r="A20" s="157"/>
      <c r="B20" s="157"/>
      <c r="C20" s="157"/>
      <c r="D20" s="157"/>
      <c r="E20" s="157"/>
      <c r="F20" s="158"/>
      <c r="G20" s="300" t="s">
        <v>138</v>
      </c>
      <c r="H20" s="301" t="str">
        <f>IF(ISBLANK(H19),$G$6,IF(H19&gt;=H18,$F$6,$G$6))</f>
        <v>ü</v>
      </c>
      <c r="I20" s="301" t="str">
        <f t="shared" ref="I20:V20" si="1">IF(ISBLANK(I19),$G$6,IF(I19&gt;=I18,$F$6,$G$6))</f>
        <v>ü</v>
      </c>
      <c r="J20" s="301" t="str">
        <f t="shared" si="1"/>
        <v>ü</v>
      </c>
      <c r="K20" s="301" t="str">
        <f t="shared" si="1"/>
        <v>ü</v>
      </c>
      <c r="L20" s="301" t="str">
        <f t="shared" si="1"/>
        <v>ü</v>
      </c>
      <c r="M20" s="301" t="str">
        <f t="shared" si="1"/>
        <v>ü</v>
      </c>
      <c r="N20" s="301" t="str">
        <f t="shared" si="1"/>
        <v>ü</v>
      </c>
      <c r="O20" s="301" t="str">
        <f t="shared" si="1"/>
        <v>ü</v>
      </c>
      <c r="P20" s="301" t="str">
        <f t="shared" si="1"/>
        <v>ü</v>
      </c>
      <c r="Q20" s="301" t="str">
        <f t="shared" si="1"/>
        <v>ü</v>
      </c>
      <c r="R20" s="301" t="str">
        <f t="shared" si="1"/>
        <v>ü</v>
      </c>
      <c r="S20" s="301" t="str">
        <f t="shared" si="1"/>
        <v>ü</v>
      </c>
      <c r="T20" s="301" t="str">
        <f t="shared" si="1"/>
        <v>ü</v>
      </c>
      <c r="U20" s="301" t="str">
        <f t="shared" si="1"/>
        <v>ü</v>
      </c>
      <c r="V20" s="301" t="str">
        <f t="shared" si="1"/>
        <v>ü</v>
      </c>
      <c r="W20" s="302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301" t="str">
        <f>IF(ISBLANK(AK19),$G$6,IF(AK19&gt;=AK18,$F$6,$G$6))</f>
        <v>ü</v>
      </c>
    </row>
    <row r="21" spans="1:37" s="140" customFormat="1" ht="21" customHeight="1" x14ac:dyDescent="0.55000000000000004">
      <c r="A21" s="157" t="s">
        <v>151</v>
      </c>
      <c r="B21" s="157"/>
      <c r="C21" s="157"/>
      <c r="D21" s="157"/>
      <c r="E21" s="157"/>
      <c r="F21" s="168" t="s">
        <v>234</v>
      </c>
      <c r="G21" s="341" t="s">
        <v>12</v>
      </c>
      <c r="H21" s="139"/>
      <c r="I21" s="139"/>
      <c r="J21" s="145">
        <f>'รายละเอียด 3.1.1'!J29</f>
        <v>0</v>
      </c>
      <c r="K21" s="139"/>
      <c r="L21" s="139"/>
      <c r="M21" s="145">
        <f>'รายละเอียด 3.1.1'!M29</f>
        <v>1</v>
      </c>
      <c r="N21" s="139"/>
      <c r="O21" s="145">
        <f>'รายละเอียด 3.1.1'!O29</f>
        <v>1</v>
      </c>
      <c r="P21" s="145">
        <f>'รายละเอียด 3.1.1'!P29</f>
        <v>0</v>
      </c>
      <c r="Q21" s="139"/>
      <c r="R21" s="145">
        <f>'รายละเอียด 3.1.1'!R29</f>
        <v>1</v>
      </c>
      <c r="S21" s="139"/>
      <c r="T21" s="139"/>
      <c r="U21" s="145">
        <f>'รายละเอียด 3.1.1'!U29</f>
        <v>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5">
        <f>'รายละเอียด 3.1.1'!AK29</f>
        <v>6</v>
      </c>
    </row>
    <row r="22" spans="1:37" s="140" customFormat="1" x14ac:dyDescent="0.55000000000000004">
      <c r="A22" s="157"/>
      <c r="B22" s="157"/>
      <c r="C22" s="157"/>
      <c r="D22" s="157"/>
      <c r="E22" s="157"/>
      <c r="F22" s="168"/>
      <c r="G22" s="342" t="s">
        <v>141</v>
      </c>
      <c r="H22" s="139"/>
      <c r="I22" s="139"/>
      <c r="J22" s="155">
        <f>'รายละเอียด 3.1.1'!J30</f>
        <v>0</v>
      </c>
      <c r="K22" s="139"/>
      <c r="L22" s="139"/>
      <c r="M22" s="155">
        <f>'รายละเอียด 3.1.1'!M30</f>
        <v>0</v>
      </c>
      <c r="N22" s="139"/>
      <c r="O22" s="155">
        <f>'รายละเอียด 3.1.1'!O30</f>
        <v>1</v>
      </c>
      <c r="P22" s="155">
        <f>'รายละเอียด 3.1.1'!P30</f>
        <v>0</v>
      </c>
      <c r="Q22" s="139"/>
      <c r="R22" s="155">
        <f>'รายละเอียด 3.1.1'!R30</f>
        <v>0</v>
      </c>
      <c r="S22" s="139"/>
      <c r="T22" s="139"/>
      <c r="U22" s="155">
        <f>'รายละเอียด 3.1.1'!U30</f>
        <v>2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55">
        <f>'รายละเอียด 3.1.1'!AK30</f>
        <v>4</v>
      </c>
    </row>
    <row r="23" spans="1:37" s="140" customFormat="1" x14ac:dyDescent="0.55000000000000004">
      <c r="A23" s="157"/>
      <c r="B23" s="157"/>
      <c r="C23" s="157"/>
      <c r="D23" s="157"/>
      <c r="E23" s="157"/>
      <c r="F23" s="168"/>
      <c r="G23" s="300" t="s">
        <v>138</v>
      </c>
      <c r="H23" s="139"/>
      <c r="I23" s="139"/>
      <c r="J23" s="301" t="str">
        <f t="shared" ref="J23" si="2">IF(ISBLANK(J22),$G$6,IF(J22&gt;=J21,$F$6,$G$6))</f>
        <v>ü</v>
      </c>
      <c r="K23" s="139"/>
      <c r="L23" s="139"/>
      <c r="M23" s="301" t="str">
        <f t="shared" ref="M23:U23" si="3">IF(ISBLANK(M22),$G$6,IF(M22&gt;=M21,$F$6,$G$6))</f>
        <v>û</v>
      </c>
      <c r="N23" s="139"/>
      <c r="O23" s="301" t="str">
        <f t="shared" si="3"/>
        <v>ü</v>
      </c>
      <c r="P23" s="301" t="str">
        <f t="shared" si="3"/>
        <v>ü</v>
      </c>
      <c r="Q23" s="139"/>
      <c r="R23" s="301" t="str">
        <f t="shared" si="3"/>
        <v>û</v>
      </c>
      <c r="S23" s="139"/>
      <c r="T23" s="139"/>
      <c r="U23" s="301" t="str">
        <f t="shared" si="3"/>
        <v>ü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301" t="str">
        <f>IF(ISBLANK(AK22),$G$6,IF(AK22&gt;=AK21,$F$6,$G$6))</f>
        <v>û</v>
      </c>
    </row>
    <row r="24" spans="1:37" s="140" customFormat="1" ht="21" customHeight="1" x14ac:dyDescent="0.55000000000000004">
      <c r="A24" s="157" t="s">
        <v>153</v>
      </c>
      <c r="B24" s="157"/>
      <c r="C24" s="157"/>
      <c r="D24" s="157"/>
      <c r="E24" s="157"/>
      <c r="F24" s="169" t="s">
        <v>235</v>
      </c>
      <c r="G24" s="341" t="s">
        <v>12</v>
      </c>
      <c r="H24" s="139"/>
      <c r="I24" s="145">
        <f>'รายละเอียด 3.1.1'!I32</f>
        <v>1</v>
      </c>
      <c r="J24" s="145">
        <f>'รายละเอียด 3.1.1'!J32</f>
        <v>1</v>
      </c>
      <c r="K24" s="145">
        <f>'รายละเอียด 3.1.1'!K32</f>
        <v>1</v>
      </c>
      <c r="L24" s="139"/>
      <c r="M24" s="145">
        <f>'รายละเอียด 3.1.1'!M32</f>
        <v>1</v>
      </c>
      <c r="N24" s="145">
        <f>'รายละเอียด 3.1.1'!N32</f>
        <v>1</v>
      </c>
      <c r="O24" s="145">
        <f>'รายละเอียด 3.1.1'!O32</f>
        <v>1</v>
      </c>
      <c r="P24" s="139"/>
      <c r="Q24" s="139"/>
      <c r="R24" s="145">
        <f>'รายละเอียด 3.1.1'!R32</f>
        <v>1</v>
      </c>
      <c r="S24" s="139"/>
      <c r="T24" s="145">
        <f>'รายละเอียด 3.1.1'!T32</f>
        <v>1</v>
      </c>
      <c r="U24" s="145">
        <f>'รายละเอียด 3.1.1'!U32</f>
        <v>1</v>
      </c>
      <c r="V24" s="145">
        <f>'รายละเอียด 3.1.1'!V32</f>
        <v>1</v>
      </c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5">
        <f>'รายละเอียด 3.1.1'!AK32</f>
        <v>10</v>
      </c>
    </row>
    <row r="25" spans="1:37" s="140" customFormat="1" x14ac:dyDescent="0.55000000000000004">
      <c r="A25" s="157"/>
      <c r="B25" s="157"/>
      <c r="C25" s="157"/>
      <c r="D25" s="157"/>
      <c r="E25" s="157"/>
      <c r="F25" s="169"/>
      <c r="G25" s="342" t="s">
        <v>141</v>
      </c>
      <c r="H25" s="139"/>
      <c r="I25" s="155">
        <f>'รายละเอียด 3.1.1'!I33</f>
        <v>3</v>
      </c>
      <c r="J25" s="155">
        <f>'รายละเอียด 3.1.1'!J33</f>
        <v>3</v>
      </c>
      <c r="K25" s="155">
        <f>'รายละเอียด 3.1.1'!K33</f>
        <v>3</v>
      </c>
      <c r="L25" s="139"/>
      <c r="M25" s="155">
        <f>'รายละเอียด 3.1.1'!M33</f>
        <v>2</v>
      </c>
      <c r="N25" s="155">
        <f>'รายละเอียด 3.1.1'!N33</f>
        <v>1</v>
      </c>
      <c r="O25" s="155">
        <f>'รายละเอียด 3.1.1'!O33</f>
        <v>1</v>
      </c>
      <c r="P25" s="139"/>
      <c r="Q25" s="139"/>
      <c r="R25" s="155">
        <f>'รายละเอียด 3.1.1'!R33</f>
        <v>1</v>
      </c>
      <c r="S25" s="139"/>
      <c r="T25" s="155">
        <f>'รายละเอียด 3.1.1'!T33</f>
        <v>0</v>
      </c>
      <c r="U25" s="155">
        <f>'รายละเอียด 3.1.1'!U33</f>
        <v>2</v>
      </c>
      <c r="V25" s="155">
        <f>'รายละเอียด 3.1.1'!V33</f>
        <v>3</v>
      </c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55">
        <f>'รายละเอียด 3.1.1'!AK33</f>
        <v>19</v>
      </c>
    </row>
    <row r="26" spans="1:37" s="140" customFormat="1" x14ac:dyDescent="0.55000000000000004">
      <c r="A26" s="157"/>
      <c r="B26" s="157"/>
      <c r="C26" s="157"/>
      <c r="D26" s="157"/>
      <c r="E26" s="157"/>
      <c r="F26" s="169"/>
      <c r="G26" s="300" t="s">
        <v>138</v>
      </c>
      <c r="H26" s="302"/>
      <c r="I26" s="301" t="str">
        <f t="shared" ref="I26:V26" si="4">IF(ISBLANK(I25),$G$6,IF(I25&gt;=I24,$F$6,$G$6))</f>
        <v>ü</v>
      </c>
      <c r="J26" s="301" t="str">
        <f t="shared" si="4"/>
        <v>ü</v>
      </c>
      <c r="K26" s="301" t="str">
        <f t="shared" si="4"/>
        <v>ü</v>
      </c>
      <c r="L26" s="302"/>
      <c r="M26" s="301" t="str">
        <f t="shared" si="4"/>
        <v>ü</v>
      </c>
      <c r="N26" s="301" t="str">
        <f t="shared" si="4"/>
        <v>ü</v>
      </c>
      <c r="O26" s="301" t="str">
        <f t="shared" si="4"/>
        <v>ü</v>
      </c>
      <c r="P26" s="302"/>
      <c r="Q26" s="302"/>
      <c r="R26" s="301" t="str">
        <f t="shared" si="4"/>
        <v>ü</v>
      </c>
      <c r="S26" s="302"/>
      <c r="T26" s="301" t="str">
        <f t="shared" si="4"/>
        <v>û</v>
      </c>
      <c r="U26" s="301" t="str">
        <f t="shared" si="4"/>
        <v>ü</v>
      </c>
      <c r="V26" s="301" t="str">
        <f t="shared" si="4"/>
        <v>ü</v>
      </c>
      <c r="W26" s="302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301" t="str">
        <f>IF(ISBLANK(AK25),$G$6,IF(AK25&gt;=AK24,$F$6,$G$6))</f>
        <v>ü</v>
      </c>
    </row>
    <row r="27" spans="1:37" s="140" customFormat="1" ht="21" customHeight="1" x14ac:dyDescent="0.55000000000000004">
      <c r="A27" s="157" t="s">
        <v>155</v>
      </c>
      <c r="B27" s="157"/>
      <c r="C27" s="157"/>
      <c r="D27" s="157"/>
      <c r="E27" s="157"/>
      <c r="F27" s="158" t="s">
        <v>236</v>
      </c>
      <c r="G27" s="341" t="s">
        <v>12</v>
      </c>
      <c r="H27" s="145">
        <f>'รายละเอียด 3.1.1'!H35</f>
        <v>7</v>
      </c>
      <c r="I27" s="139"/>
      <c r="J27" s="139"/>
      <c r="K27" s="139"/>
      <c r="L27" s="139"/>
      <c r="M27" s="139"/>
      <c r="N27" s="139"/>
      <c r="O27" s="139"/>
      <c r="P27" s="145">
        <f>'รายละเอียด 3.1.1'!P35</f>
        <v>1</v>
      </c>
      <c r="Q27" s="145">
        <f>'รายละเอียด 3.1.1'!Q35</f>
        <v>1</v>
      </c>
      <c r="R27" s="139"/>
      <c r="S27" s="145">
        <f>'รายละเอียด 3.1.1'!S35</f>
        <v>1</v>
      </c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5">
        <f>'รายละเอียด 3.1.1'!AK35</f>
        <v>10</v>
      </c>
    </row>
    <row r="28" spans="1:37" s="140" customFormat="1" x14ac:dyDescent="0.55000000000000004">
      <c r="A28" s="157"/>
      <c r="B28" s="157"/>
      <c r="C28" s="157"/>
      <c r="D28" s="157"/>
      <c r="E28" s="157"/>
      <c r="F28" s="158"/>
      <c r="G28" s="342" t="s">
        <v>141</v>
      </c>
      <c r="H28" s="155">
        <f>'รายละเอียด 3.1.1'!H36</f>
        <v>7</v>
      </c>
      <c r="I28" s="139"/>
      <c r="J28" s="139"/>
      <c r="K28" s="139"/>
      <c r="L28" s="139"/>
      <c r="M28" s="139"/>
      <c r="N28" s="139"/>
      <c r="O28" s="139"/>
      <c r="P28" s="155">
        <f>'รายละเอียด 3.1.1'!P36</f>
        <v>1</v>
      </c>
      <c r="Q28" s="155">
        <f>'รายละเอียด 3.1.1'!Q36</f>
        <v>1</v>
      </c>
      <c r="R28" s="139"/>
      <c r="S28" s="155">
        <f>'รายละเอียด 3.1.1'!S36</f>
        <v>1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55">
        <f>'รายละเอียด 3.1.1'!AK36</f>
        <v>10</v>
      </c>
    </row>
    <row r="29" spans="1:37" s="140" customFormat="1" x14ac:dyDescent="0.55000000000000004">
      <c r="A29" s="157"/>
      <c r="B29" s="157"/>
      <c r="C29" s="157"/>
      <c r="D29" s="157"/>
      <c r="E29" s="157"/>
      <c r="F29" s="158"/>
      <c r="G29" s="300" t="s">
        <v>138</v>
      </c>
      <c r="H29" s="301" t="str">
        <f>IF(ISBLANK(H28),$G$6,IF(H28&gt;=H27,$F$6,$G$6))</f>
        <v>ü</v>
      </c>
      <c r="I29" s="302"/>
      <c r="J29" s="302"/>
      <c r="K29" s="302"/>
      <c r="L29" s="302"/>
      <c r="M29" s="302"/>
      <c r="N29" s="302"/>
      <c r="O29" s="302"/>
      <c r="P29" s="301" t="str">
        <f t="shared" ref="P29:Q29" si="5">IF(ISBLANK(P28),$G$6,IF(P28&gt;=P27,$F$6,$G$6))</f>
        <v>ü</v>
      </c>
      <c r="Q29" s="301" t="str">
        <f t="shared" si="5"/>
        <v>ü</v>
      </c>
      <c r="R29" s="302"/>
      <c r="S29" s="301" t="str">
        <f t="shared" ref="S29" si="6">IF(ISBLANK(S28),$G$6,IF(S28&gt;=S27,$F$6,$G$6))</f>
        <v>ü</v>
      </c>
      <c r="T29" s="302"/>
      <c r="U29" s="302"/>
      <c r="V29" s="302"/>
      <c r="W29" s="302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301" t="str">
        <f>IF(ISBLANK(AK28),$G$6,IF(AK28&gt;=AK27,$F$6,$G$6))</f>
        <v>ü</v>
      </c>
    </row>
    <row r="30" spans="1:37" s="140" customFormat="1" ht="21" customHeight="1" x14ac:dyDescent="0.55000000000000004">
      <c r="A30" s="157" t="s">
        <v>157</v>
      </c>
      <c r="B30" s="157"/>
      <c r="C30" s="157"/>
      <c r="D30" s="157"/>
      <c r="E30" s="157"/>
      <c r="F30" s="158" t="s">
        <v>237</v>
      </c>
      <c r="G30" s="341" t="s">
        <v>12</v>
      </c>
      <c r="H30" s="145">
        <f>'รายละเอียด 3.1.1'!H38</f>
        <v>1</v>
      </c>
      <c r="I30" s="145">
        <f>'รายละเอียด 3.1.1'!I38</f>
        <v>1</v>
      </c>
      <c r="J30" s="145">
        <f>'รายละเอียด 3.1.1'!J38</f>
        <v>1</v>
      </c>
      <c r="K30" s="145">
        <f>'รายละเอียด 3.1.1'!K38</f>
        <v>1</v>
      </c>
      <c r="L30" s="145">
        <f>'รายละเอียด 3.1.1'!L38</f>
        <v>1</v>
      </c>
      <c r="M30" s="145">
        <f>'รายละเอียด 3.1.1'!M38</f>
        <v>1</v>
      </c>
      <c r="N30" s="145">
        <f>'รายละเอียด 3.1.1'!N38</f>
        <v>1</v>
      </c>
      <c r="O30" s="145">
        <f>'รายละเอียด 3.1.1'!O38</f>
        <v>1</v>
      </c>
      <c r="P30" s="145">
        <f>'รายละเอียด 3.1.1'!P38</f>
        <v>1</v>
      </c>
      <c r="Q30" s="145">
        <f>'รายละเอียด 3.1.1'!Q38</f>
        <v>1</v>
      </c>
      <c r="R30" s="145">
        <f>'รายละเอียด 3.1.1'!R38</f>
        <v>1</v>
      </c>
      <c r="S30" s="145">
        <f>'รายละเอียด 3.1.1'!S38</f>
        <v>1</v>
      </c>
      <c r="T30" s="145">
        <f>'รายละเอียด 3.1.1'!T38</f>
        <v>1</v>
      </c>
      <c r="U30" s="145">
        <f>'รายละเอียด 3.1.1'!U38</f>
        <v>1</v>
      </c>
      <c r="V30" s="145">
        <f>'รายละเอียด 3.1.1'!V38</f>
        <v>1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5">
        <f>'รายละเอียด 3.1.1'!AK38</f>
        <v>15</v>
      </c>
    </row>
    <row r="31" spans="1:37" s="140" customFormat="1" x14ac:dyDescent="0.55000000000000004">
      <c r="A31" s="157"/>
      <c r="B31" s="157"/>
      <c r="C31" s="157"/>
      <c r="D31" s="157"/>
      <c r="E31" s="157"/>
      <c r="F31" s="158"/>
      <c r="G31" s="342" t="s">
        <v>141</v>
      </c>
      <c r="H31" s="155">
        <f>'รายละเอียด 3.1.1'!H39</f>
        <v>1</v>
      </c>
      <c r="I31" s="155">
        <f>'รายละเอียด 3.1.1'!I39</f>
        <v>1</v>
      </c>
      <c r="J31" s="155">
        <f>'รายละเอียด 3.1.1'!J39</f>
        <v>1</v>
      </c>
      <c r="K31" s="155">
        <f>'รายละเอียด 3.1.1'!K39</f>
        <v>1</v>
      </c>
      <c r="L31" s="155">
        <f>'รายละเอียด 3.1.1'!L39</f>
        <v>1</v>
      </c>
      <c r="M31" s="155">
        <f>'รายละเอียด 3.1.1'!M39</f>
        <v>1</v>
      </c>
      <c r="N31" s="155">
        <f>'รายละเอียด 3.1.1'!N39</f>
        <v>1</v>
      </c>
      <c r="O31" s="155">
        <f>'รายละเอียด 3.1.1'!O39</f>
        <v>1</v>
      </c>
      <c r="P31" s="155">
        <f>'รายละเอียด 3.1.1'!P39</f>
        <v>1</v>
      </c>
      <c r="Q31" s="155">
        <f>'รายละเอียด 3.1.1'!Q39</f>
        <v>1</v>
      </c>
      <c r="R31" s="155">
        <f>'รายละเอียด 3.1.1'!R39</f>
        <v>1</v>
      </c>
      <c r="S31" s="155">
        <f>'รายละเอียด 3.1.1'!S39</f>
        <v>1</v>
      </c>
      <c r="T31" s="155">
        <f>'รายละเอียด 3.1.1'!T39</f>
        <v>1</v>
      </c>
      <c r="U31" s="155">
        <f>'รายละเอียด 3.1.1'!U39</f>
        <v>1</v>
      </c>
      <c r="V31" s="155">
        <f>'รายละเอียด 3.1.1'!V39</f>
        <v>1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55">
        <f>'รายละเอียด 3.1.1'!AK39</f>
        <v>15</v>
      </c>
    </row>
    <row r="32" spans="1:37" s="140" customFormat="1" x14ac:dyDescent="0.55000000000000004">
      <c r="A32" s="157"/>
      <c r="B32" s="157"/>
      <c r="C32" s="157"/>
      <c r="D32" s="157"/>
      <c r="E32" s="157"/>
      <c r="F32" s="158"/>
      <c r="G32" s="300" t="s">
        <v>138</v>
      </c>
      <c r="H32" s="301" t="str">
        <f>IF(ISBLANK(H31),$G$6,IF(H31&gt;=H30,$F$6,$G$6))</f>
        <v>ü</v>
      </c>
      <c r="I32" s="301" t="str">
        <f t="shared" ref="I32:V32" si="7">IF(ISBLANK(I31),$G$6,IF(I31&gt;=I30,$F$6,$G$6))</f>
        <v>ü</v>
      </c>
      <c r="J32" s="301" t="str">
        <f t="shared" si="7"/>
        <v>ü</v>
      </c>
      <c r="K32" s="301" t="str">
        <f t="shared" si="7"/>
        <v>ü</v>
      </c>
      <c r="L32" s="301" t="str">
        <f t="shared" si="7"/>
        <v>ü</v>
      </c>
      <c r="M32" s="301" t="str">
        <f t="shared" si="7"/>
        <v>ü</v>
      </c>
      <c r="N32" s="301" t="str">
        <f t="shared" si="7"/>
        <v>ü</v>
      </c>
      <c r="O32" s="301" t="str">
        <f t="shared" si="7"/>
        <v>ü</v>
      </c>
      <c r="P32" s="301" t="str">
        <f t="shared" si="7"/>
        <v>ü</v>
      </c>
      <c r="Q32" s="301" t="str">
        <f t="shared" si="7"/>
        <v>ü</v>
      </c>
      <c r="R32" s="301" t="str">
        <f t="shared" si="7"/>
        <v>ü</v>
      </c>
      <c r="S32" s="301" t="str">
        <f t="shared" si="7"/>
        <v>ü</v>
      </c>
      <c r="T32" s="301" t="str">
        <f t="shared" si="7"/>
        <v>ü</v>
      </c>
      <c r="U32" s="301" t="str">
        <f t="shared" si="7"/>
        <v>ü</v>
      </c>
      <c r="V32" s="301" t="str">
        <f t="shared" si="7"/>
        <v>ü</v>
      </c>
      <c r="W32" s="302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301" t="str">
        <f>IF(ISBLANK(AK31),$G$6,IF(AK31&gt;=AK30,$F$6,$G$6))</f>
        <v>ü</v>
      </c>
    </row>
    <row r="33" spans="1:37" s="277" customFormat="1" ht="21" customHeight="1" x14ac:dyDescent="0.55000000000000004">
      <c r="A33" s="303" t="s">
        <v>159</v>
      </c>
      <c r="B33" s="304"/>
      <c r="C33" s="304"/>
      <c r="D33" s="304"/>
      <c r="E33" s="304"/>
      <c r="F33" s="305"/>
      <c r="G33" s="343" t="s">
        <v>160</v>
      </c>
      <c r="H33" s="306">
        <f>COUNTA(H7,H18,H21,H24,H27,H30)</f>
        <v>4</v>
      </c>
      <c r="I33" s="306">
        <f t="shared" ref="I33:V33" si="8">COUNTA(I7,I18,I21,I24,I27,I30)</f>
        <v>4</v>
      </c>
      <c r="J33" s="306">
        <f t="shared" si="8"/>
        <v>5</v>
      </c>
      <c r="K33" s="306">
        <f t="shared" si="8"/>
        <v>4</v>
      </c>
      <c r="L33" s="306">
        <f t="shared" si="8"/>
        <v>3</v>
      </c>
      <c r="M33" s="306">
        <f t="shared" si="8"/>
        <v>5</v>
      </c>
      <c r="N33" s="306">
        <f t="shared" si="8"/>
        <v>4</v>
      </c>
      <c r="O33" s="306">
        <f t="shared" si="8"/>
        <v>5</v>
      </c>
      <c r="P33" s="306">
        <f t="shared" si="8"/>
        <v>5</v>
      </c>
      <c r="Q33" s="306">
        <f t="shared" si="8"/>
        <v>4</v>
      </c>
      <c r="R33" s="306">
        <f t="shared" si="8"/>
        <v>5</v>
      </c>
      <c r="S33" s="306">
        <f t="shared" si="8"/>
        <v>4</v>
      </c>
      <c r="T33" s="306">
        <f t="shared" si="8"/>
        <v>4</v>
      </c>
      <c r="U33" s="306">
        <f t="shared" si="8"/>
        <v>5</v>
      </c>
      <c r="V33" s="306">
        <f t="shared" si="8"/>
        <v>4</v>
      </c>
      <c r="W33" s="139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44">
        <f>COUNTA(AK7,AK12,AK18,AK21,AK24,AK27,AK30)</f>
        <v>7</v>
      </c>
    </row>
    <row r="34" spans="1:37" s="277" customFormat="1" ht="21" customHeight="1" x14ac:dyDescent="0.5">
      <c r="A34" s="308"/>
      <c r="B34" s="309"/>
      <c r="C34" s="309"/>
      <c r="D34" s="309"/>
      <c r="E34" s="309"/>
      <c r="F34" s="310"/>
      <c r="G34" s="343" t="s">
        <v>161</v>
      </c>
      <c r="H34" s="311">
        <f t="shared" ref="H34:V34" si="9">COUNTIF(H7:H32,$F$6)</f>
        <v>4</v>
      </c>
      <c r="I34" s="311">
        <f t="shared" si="9"/>
        <v>4</v>
      </c>
      <c r="J34" s="311">
        <f t="shared" si="9"/>
        <v>4</v>
      </c>
      <c r="K34" s="311">
        <f t="shared" si="9"/>
        <v>4</v>
      </c>
      <c r="L34" s="311">
        <f t="shared" si="9"/>
        <v>2</v>
      </c>
      <c r="M34" s="311">
        <f t="shared" si="9"/>
        <v>3</v>
      </c>
      <c r="N34" s="311">
        <f t="shared" si="9"/>
        <v>4</v>
      </c>
      <c r="O34" s="311">
        <f t="shared" si="9"/>
        <v>5</v>
      </c>
      <c r="P34" s="311">
        <f t="shared" si="9"/>
        <v>4</v>
      </c>
      <c r="Q34" s="311">
        <f t="shared" si="9"/>
        <v>4</v>
      </c>
      <c r="R34" s="311">
        <f t="shared" si="9"/>
        <v>3</v>
      </c>
      <c r="S34" s="311">
        <f t="shared" si="9"/>
        <v>3</v>
      </c>
      <c r="T34" s="311">
        <f t="shared" si="9"/>
        <v>3</v>
      </c>
      <c r="U34" s="311">
        <f t="shared" si="9"/>
        <v>4</v>
      </c>
      <c r="V34" s="311">
        <f t="shared" si="9"/>
        <v>3</v>
      </c>
      <c r="W34" s="30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45">
        <f>COUNTIF(AK7:AK32,$F$6)</f>
        <v>6</v>
      </c>
    </row>
    <row r="35" spans="1:37" s="277" customFormat="1" ht="21" customHeight="1" x14ac:dyDescent="0.5">
      <c r="A35" s="313"/>
      <c r="B35" s="314"/>
      <c r="C35" s="314"/>
      <c r="D35" s="314"/>
      <c r="E35" s="314"/>
      <c r="F35" s="315"/>
      <c r="G35" s="343" t="s">
        <v>15</v>
      </c>
      <c r="H35" s="311">
        <f>IFERROR(IF(H34&gt;0,ROUND((H34/H33)*100,2),"N/A"),0)</f>
        <v>100</v>
      </c>
      <c r="I35" s="311">
        <f t="shared" ref="I35:V35" si="10">IFERROR(IF(I34&gt;0,ROUND((I34/I33)*100,2),"N/A"),0)</f>
        <v>100</v>
      </c>
      <c r="J35" s="311">
        <f t="shared" si="10"/>
        <v>80</v>
      </c>
      <c r="K35" s="311">
        <f t="shared" si="10"/>
        <v>100</v>
      </c>
      <c r="L35" s="311">
        <f t="shared" si="10"/>
        <v>66.67</v>
      </c>
      <c r="M35" s="311">
        <f t="shared" si="10"/>
        <v>60</v>
      </c>
      <c r="N35" s="311">
        <f t="shared" si="10"/>
        <v>100</v>
      </c>
      <c r="O35" s="311">
        <f t="shared" si="10"/>
        <v>100</v>
      </c>
      <c r="P35" s="311">
        <f t="shared" si="10"/>
        <v>80</v>
      </c>
      <c r="Q35" s="311">
        <f t="shared" si="10"/>
        <v>100</v>
      </c>
      <c r="R35" s="311">
        <f t="shared" si="10"/>
        <v>60</v>
      </c>
      <c r="S35" s="311">
        <f t="shared" si="10"/>
        <v>75</v>
      </c>
      <c r="T35" s="311">
        <f t="shared" si="10"/>
        <v>75</v>
      </c>
      <c r="U35" s="311">
        <f t="shared" si="10"/>
        <v>80</v>
      </c>
      <c r="V35" s="311">
        <f t="shared" si="10"/>
        <v>75</v>
      </c>
      <c r="W35" s="30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1">
        <f>IFERROR(IF(AK34&gt;0,ROUND((AK34/AK33)*100,2),"N/A"),0)</f>
        <v>85.71</v>
      </c>
    </row>
    <row r="36" spans="1:37" s="277" customFormat="1" x14ac:dyDescent="0.5">
      <c r="A36" s="288" t="s">
        <v>99</v>
      </c>
      <c r="B36" s="289"/>
      <c r="C36" s="289"/>
      <c r="D36" s="289"/>
      <c r="E36" s="289"/>
      <c r="F36" s="316" t="s">
        <v>132</v>
      </c>
      <c r="G36" s="316" t="s">
        <v>133</v>
      </c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7"/>
      <c r="U36" s="347"/>
      <c r="V36" s="347"/>
      <c r="W36" s="347"/>
      <c r="X36" s="347"/>
      <c r="Y36" s="348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</row>
    <row r="37" spans="1:37" s="277" customFormat="1" ht="21" customHeight="1" x14ac:dyDescent="0.5">
      <c r="A37" s="157" t="s">
        <v>170</v>
      </c>
      <c r="B37" s="157"/>
      <c r="C37" s="157"/>
      <c r="D37" s="157"/>
      <c r="E37" s="157"/>
      <c r="F37" s="158" t="s">
        <v>171</v>
      </c>
      <c r="G37" s="296" t="s">
        <v>12</v>
      </c>
      <c r="H37" s="297">
        <f>'รายละเอียด 3.1.1'!H57</f>
        <v>2</v>
      </c>
      <c r="I37" s="297">
        <f>'รายละเอียด 3.1.1'!I57</f>
        <v>10</v>
      </c>
      <c r="J37" s="297">
        <f>'รายละเอียด 3.1.1'!J57</f>
        <v>6</v>
      </c>
      <c r="K37" s="297">
        <f>'รายละเอียด 3.1.1'!K57</f>
        <v>3</v>
      </c>
      <c r="L37" s="297">
        <f>'รายละเอียด 3.1.1'!L57</f>
        <v>10</v>
      </c>
      <c r="M37" s="297">
        <f>'รายละเอียด 3.1.1'!M57</f>
        <v>15</v>
      </c>
      <c r="N37" s="297">
        <f>'รายละเอียด 3.1.1'!N57</f>
        <v>3</v>
      </c>
      <c r="O37" s="297">
        <f>'รายละเอียด 3.1.1'!O57</f>
        <v>5</v>
      </c>
      <c r="P37" s="297">
        <f>'รายละเอียด 3.1.1'!P57</f>
        <v>3</v>
      </c>
      <c r="Q37" s="297">
        <f>'รายละเอียด 3.1.1'!Q57</f>
        <v>3</v>
      </c>
      <c r="R37" s="297">
        <f>'รายละเอียด 3.1.1'!R57</f>
        <v>3</v>
      </c>
      <c r="S37" s="297">
        <f>'รายละเอียด 3.1.1'!S57</f>
        <v>1</v>
      </c>
      <c r="T37" s="297">
        <f>'รายละเอียด 3.1.1'!T57</f>
        <v>2</v>
      </c>
      <c r="U37" s="297">
        <f>'รายละเอียด 3.1.1'!U57</f>
        <v>2</v>
      </c>
      <c r="V37" s="297">
        <f>'รายละเอียด 3.1.1'!V57</f>
        <v>1</v>
      </c>
      <c r="W37" s="297">
        <f>'รายละเอียด 3.1.1'!W57</f>
        <v>1</v>
      </c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7">
        <f>'รายละเอียด 3.1.1'!AK57</f>
        <v>70</v>
      </c>
    </row>
    <row r="38" spans="1:37" s="277" customFormat="1" x14ac:dyDescent="0.5">
      <c r="A38" s="157"/>
      <c r="B38" s="157"/>
      <c r="C38" s="157"/>
      <c r="D38" s="157"/>
      <c r="E38" s="157"/>
      <c r="F38" s="158"/>
      <c r="G38" s="296" t="s">
        <v>141</v>
      </c>
      <c r="H38" s="297">
        <f>'รายละเอียด 3.1.1'!H58</f>
        <v>1</v>
      </c>
      <c r="I38" s="297">
        <f>'รายละเอียด 3.1.1'!I58</f>
        <v>14</v>
      </c>
      <c r="J38" s="297">
        <f>'รายละเอียด 3.1.1'!J58</f>
        <v>0</v>
      </c>
      <c r="K38" s="297">
        <f>'รายละเอียด 3.1.1'!K58</f>
        <v>0</v>
      </c>
      <c r="L38" s="297">
        <f>'รายละเอียด 3.1.1'!L58</f>
        <v>5</v>
      </c>
      <c r="M38" s="297">
        <f>'รายละเอียด 3.1.1'!M58</f>
        <v>132</v>
      </c>
      <c r="N38" s="297">
        <f>'รายละเอียด 3.1.1'!N58</f>
        <v>7</v>
      </c>
      <c r="O38" s="297">
        <f>'รายละเอียด 3.1.1'!O58</f>
        <v>0</v>
      </c>
      <c r="P38" s="297">
        <f>'รายละเอียด 3.1.1'!P58</f>
        <v>0</v>
      </c>
      <c r="Q38" s="297">
        <f>'รายละเอียด 3.1.1'!Q58</f>
        <v>15</v>
      </c>
      <c r="R38" s="297">
        <f>'รายละเอียด 3.1.1'!R58</f>
        <v>3</v>
      </c>
      <c r="S38" s="297">
        <f>'รายละเอียด 3.1.1'!S58</f>
        <v>0</v>
      </c>
      <c r="T38" s="297">
        <f>'รายละเอียด 3.1.1'!T58</f>
        <v>1</v>
      </c>
      <c r="U38" s="297">
        <f>'รายละเอียด 3.1.1'!U58</f>
        <v>0</v>
      </c>
      <c r="V38" s="297">
        <f>'รายละเอียด 3.1.1'!V58</f>
        <v>1</v>
      </c>
      <c r="W38" s="297">
        <f>'รายละเอียด 3.1.1'!W58</f>
        <v>0</v>
      </c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7">
        <f>'รายละเอียด 3.1.1'!AK58</f>
        <v>179</v>
      </c>
    </row>
    <row r="39" spans="1:37" s="277" customFormat="1" x14ac:dyDescent="0.4">
      <c r="A39" s="157"/>
      <c r="B39" s="157"/>
      <c r="C39" s="157"/>
      <c r="D39" s="157"/>
      <c r="E39" s="157"/>
      <c r="F39" s="158"/>
      <c r="G39" s="300" t="s">
        <v>138</v>
      </c>
      <c r="H39" s="301" t="str">
        <f>IF(ISBLANK(H38),$G$6,IF(H38&gt;=H37,$F$6,$G$6))</f>
        <v>û</v>
      </c>
      <c r="I39" s="301" t="str">
        <f t="shared" ref="I39:AK39" si="11">IF(ISBLANK(I38),$G$6,IF(I38&gt;=I37,$F$6,$G$6))</f>
        <v>ü</v>
      </c>
      <c r="J39" s="301" t="str">
        <f t="shared" si="11"/>
        <v>û</v>
      </c>
      <c r="K39" s="301" t="str">
        <f t="shared" si="11"/>
        <v>û</v>
      </c>
      <c r="L39" s="301" t="str">
        <f t="shared" si="11"/>
        <v>û</v>
      </c>
      <c r="M39" s="301" t="str">
        <f t="shared" si="11"/>
        <v>ü</v>
      </c>
      <c r="N39" s="301" t="str">
        <f t="shared" si="11"/>
        <v>ü</v>
      </c>
      <c r="O39" s="301" t="str">
        <f t="shared" si="11"/>
        <v>û</v>
      </c>
      <c r="P39" s="301" t="str">
        <f t="shared" si="11"/>
        <v>û</v>
      </c>
      <c r="Q39" s="301" t="str">
        <f t="shared" si="11"/>
        <v>ü</v>
      </c>
      <c r="R39" s="301" t="str">
        <f t="shared" si="11"/>
        <v>ü</v>
      </c>
      <c r="S39" s="301" t="str">
        <f t="shared" si="11"/>
        <v>û</v>
      </c>
      <c r="T39" s="301" t="str">
        <f t="shared" si="11"/>
        <v>û</v>
      </c>
      <c r="U39" s="301" t="str">
        <f t="shared" si="11"/>
        <v>û</v>
      </c>
      <c r="V39" s="301" t="str">
        <f t="shared" si="11"/>
        <v>ü</v>
      </c>
      <c r="W39" s="301" t="str">
        <f t="shared" si="11"/>
        <v>û</v>
      </c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1" t="str">
        <f t="shared" si="11"/>
        <v>ü</v>
      </c>
    </row>
    <row r="40" spans="1:37" s="277" customFormat="1" ht="21" customHeight="1" x14ac:dyDescent="0.5">
      <c r="A40" s="157" t="s">
        <v>172</v>
      </c>
      <c r="B40" s="157"/>
      <c r="C40" s="157"/>
      <c r="D40" s="157"/>
      <c r="E40" s="157"/>
      <c r="F40" s="169" t="s">
        <v>173</v>
      </c>
      <c r="G40" s="296" t="s">
        <v>12</v>
      </c>
      <c r="H40" s="297">
        <f>'รายละเอียด 3.1.1'!H60</f>
        <v>2</v>
      </c>
      <c r="I40" s="297">
        <f>'รายละเอียด 3.1.1'!I60</f>
        <v>5</v>
      </c>
      <c r="J40" s="297">
        <f>'รายละเอียด 3.1.1'!J60</f>
        <v>2</v>
      </c>
      <c r="K40" s="297">
        <f>'รายละเอียด 3.1.1'!K60</f>
        <v>3</v>
      </c>
      <c r="L40" s="297">
        <f>'รายละเอียด 3.1.1'!L60</f>
        <v>3</v>
      </c>
      <c r="M40" s="297">
        <f>'รายละเอียด 3.1.1'!M60</f>
        <v>2</v>
      </c>
      <c r="N40" s="297">
        <f>'รายละเอียด 3.1.1'!N60</f>
        <v>2</v>
      </c>
      <c r="O40" s="297">
        <f>'รายละเอียด 3.1.1'!O60</f>
        <v>3</v>
      </c>
      <c r="P40" s="297">
        <f>'รายละเอียด 3.1.1'!P60</f>
        <v>2</v>
      </c>
      <c r="Q40" s="297">
        <f>'รายละเอียด 3.1.1'!Q60</f>
        <v>3</v>
      </c>
      <c r="R40" s="297">
        <f>'รายละเอียด 3.1.1'!R60</f>
        <v>4</v>
      </c>
      <c r="S40" s="297">
        <f>'รายละเอียด 3.1.1'!S60</f>
        <v>2</v>
      </c>
      <c r="T40" s="297">
        <f>'รายละเอียด 3.1.1'!T60</f>
        <v>2</v>
      </c>
      <c r="U40" s="297">
        <f>'รายละเอียด 3.1.1'!U60</f>
        <v>2</v>
      </c>
      <c r="V40" s="297">
        <f>'รายละเอียด 3.1.1'!V60</f>
        <v>2</v>
      </c>
      <c r="W40" s="297">
        <f>'รายละเอียด 3.1.1'!W60</f>
        <v>1</v>
      </c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7">
        <f>'รายละเอียด 3.1.1'!AK60</f>
        <v>40</v>
      </c>
    </row>
    <row r="41" spans="1:37" s="277" customFormat="1" x14ac:dyDescent="0.5">
      <c r="A41" s="157"/>
      <c r="B41" s="157"/>
      <c r="C41" s="157"/>
      <c r="D41" s="157"/>
      <c r="E41" s="157"/>
      <c r="F41" s="169"/>
      <c r="G41" s="296" t="s">
        <v>141</v>
      </c>
      <c r="H41" s="297">
        <f>'รายละเอียด 3.1.1'!H61</f>
        <v>1</v>
      </c>
      <c r="I41" s="297">
        <f>'รายละเอียด 3.1.1'!I61</f>
        <v>33</v>
      </c>
      <c r="J41" s="297">
        <f>'รายละเอียด 3.1.1'!J61</f>
        <v>4</v>
      </c>
      <c r="K41" s="297">
        <f>'รายละเอียด 3.1.1'!K61</f>
        <v>10</v>
      </c>
      <c r="L41" s="297">
        <f>'รายละเอียด 3.1.1'!L61</f>
        <v>7</v>
      </c>
      <c r="M41" s="297">
        <f>'รายละเอียด 3.1.1'!M61</f>
        <v>10</v>
      </c>
      <c r="N41" s="297">
        <f>'รายละเอียด 3.1.1'!N61</f>
        <v>1</v>
      </c>
      <c r="O41" s="297">
        <f>'รายละเอียด 3.1.1'!O61</f>
        <v>27</v>
      </c>
      <c r="P41" s="297">
        <f>'รายละเอียด 3.1.1'!P61</f>
        <v>3</v>
      </c>
      <c r="Q41" s="297">
        <f>'รายละเอียด 3.1.1'!Q61</f>
        <v>20</v>
      </c>
      <c r="R41" s="297">
        <f>'รายละเอียด 3.1.1'!R61</f>
        <v>15</v>
      </c>
      <c r="S41" s="297">
        <f>'รายละเอียด 3.1.1'!S61</f>
        <v>0</v>
      </c>
      <c r="T41" s="297">
        <f>'รายละเอียด 3.1.1'!T61</f>
        <v>12</v>
      </c>
      <c r="U41" s="297">
        <f>'รายละเอียด 3.1.1'!U61</f>
        <v>10</v>
      </c>
      <c r="V41" s="297">
        <f>'รายละเอียด 3.1.1'!V61</f>
        <v>1</v>
      </c>
      <c r="W41" s="297">
        <f>'รายละเอียด 3.1.1'!W61</f>
        <v>0</v>
      </c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7">
        <f>'รายละเอียด 3.1.1'!AK61</f>
        <v>154</v>
      </c>
    </row>
    <row r="42" spans="1:37" s="277" customFormat="1" x14ac:dyDescent="0.4">
      <c r="A42" s="157"/>
      <c r="B42" s="157"/>
      <c r="C42" s="157"/>
      <c r="D42" s="157"/>
      <c r="E42" s="157"/>
      <c r="F42" s="169"/>
      <c r="G42" s="300" t="s">
        <v>138</v>
      </c>
      <c r="H42" s="301" t="str">
        <f>IF(ISBLANK(H41),$G$6,IF(H41&gt;=H40,$F$6,$G$6))</f>
        <v>û</v>
      </c>
      <c r="I42" s="301" t="str">
        <f t="shared" ref="I42:AK42" si="12">IF(ISBLANK(I41),$G$6,IF(I41&gt;=I40,$F$6,$G$6))</f>
        <v>ü</v>
      </c>
      <c r="J42" s="301" t="str">
        <f t="shared" si="12"/>
        <v>ü</v>
      </c>
      <c r="K42" s="301" t="str">
        <f t="shared" si="12"/>
        <v>ü</v>
      </c>
      <c r="L42" s="301" t="str">
        <f t="shared" si="12"/>
        <v>ü</v>
      </c>
      <c r="M42" s="301" t="str">
        <f t="shared" si="12"/>
        <v>ü</v>
      </c>
      <c r="N42" s="301" t="str">
        <f t="shared" si="12"/>
        <v>û</v>
      </c>
      <c r="O42" s="301" t="str">
        <f t="shared" si="12"/>
        <v>ü</v>
      </c>
      <c r="P42" s="301" t="str">
        <f t="shared" si="12"/>
        <v>ü</v>
      </c>
      <c r="Q42" s="301" t="str">
        <f t="shared" si="12"/>
        <v>ü</v>
      </c>
      <c r="R42" s="301" t="str">
        <f t="shared" si="12"/>
        <v>ü</v>
      </c>
      <c r="S42" s="301" t="str">
        <f t="shared" si="12"/>
        <v>û</v>
      </c>
      <c r="T42" s="301" t="str">
        <f t="shared" si="12"/>
        <v>ü</v>
      </c>
      <c r="U42" s="301" t="str">
        <f t="shared" si="12"/>
        <v>ü</v>
      </c>
      <c r="V42" s="301" t="str">
        <f t="shared" si="12"/>
        <v>û</v>
      </c>
      <c r="W42" s="301" t="str">
        <f t="shared" si="12"/>
        <v>û</v>
      </c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1" t="str">
        <f t="shared" si="12"/>
        <v>ü</v>
      </c>
    </row>
    <row r="43" spans="1:37" s="277" customFormat="1" ht="21" customHeight="1" x14ac:dyDescent="0.5">
      <c r="A43" s="157" t="s">
        <v>174</v>
      </c>
      <c r="B43" s="157"/>
      <c r="C43" s="157"/>
      <c r="D43" s="157"/>
      <c r="E43" s="157"/>
      <c r="F43" s="158" t="s">
        <v>175</v>
      </c>
      <c r="G43" s="296" t="s">
        <v>12</v>
      </c>
      <c r="H43" s="297">
        <f>'รายละเอียด 3.1.1'!H63</f>
        <v>2</v>
      </c>
      <c r="I43" s="297">
        <f>'รายละเอียด 3.1.1'!I63</f>
        <v>3</v>
      </c>
      <c r="J43" s="297">
        <f>'รายละเอียด 3.1.1'!J63</f>
        <v>2</v>
      </c>
      <c r="K43" s="297">
        <f>'รายละเอียด 3.1.1'!K63</f>
        <v>3</v>
      </c>
      <c r="L43" s="297">
        <f>'รายละเอียด 3.1.1'!L63</f>
        <v>3</v>
      </c>
      <c r="M43" s="297">
        <f>'รายละเอียด 3.1.1'!M63</f>
        <v>2</v>
      </c>
      <c r="N43" s="297">
        <f>'รายละเอียด 3.1.1'!N63</f>
        <v>2</v>
      </c>
      <c r="O43" s="297">
        <f>'รายละเอียด 3.1.1'!O63</f>
        <v>3</v>
      </c>
      <c r="P43" s="297">
        <f>'รายละเอียด 3.1.1'!P63</f>
        <v>3</v>
      </c>
      <c r="Q43" s="297">
        <f>'รายละเอียด 3.1.1'!Q63</f>
        <v>2</v>
      </c>
      <c r="R43" s="297">
        <f>'รายละเอียด 3.1.1'!R63</f>
        <v>2</v>
      </c>
      <c r="S43" s="297">
        <f>'รายละเอียด 3.1.1'!S63</f>
        <v>2</v>
      </c>
      <c r="T43" s="297">
        <f>'รายละเอียด 3.1.1'!T63</f>
        <v>2</v>
      </c>
      <c r="U43" s="297">
        <f>'รายละเอียด 3.1.1'!U63</f>
        <v>2</v>
      </c>
      <c r="V43" s="297">
        <f>'รายละเอียด 3.1.1'!V63</f>
        <v>2</v>
      </c>
      <c r="W43" s="297">
        <f>'รายละเอียด 3.1.1'!W63</f>
        <v>1</v>
      </c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7">
        <f>'รายละเอียด 3.1.1'!AK63</f>
        <v>36</v>
      </c>
    </row>
    <row r="44" spans="1:37" s="277" customFormat="1" x14ac:dyDescent="0.5">
      <c r="A44" s="157"/>
      <c r="B44" s="157"/>
      <c r="C44" s="157"/>
      <c r="D44" s="157"/>
      <c r="E44" s="157"/>
      <c r="F44" s="158"/>
      <c r="G44" s="296" t="s">
        <v>141</v>
      </c>
      <c r="H44" s="297">
        <f>'รายละเอียด 3.1.1'!H64</f>
        <v>4</v>
      </c>
      <c r="I44" s="297">
        <f>'รายละเอียด 3.1.1'!I64</f>
        <v>2</v>
      </c>
      <c r="J44" s="297">
        <f>'รายละเอียด 3.1.1'!J64</f>
        <v>1</v>
      </c>
      <c r="K44" s="297">
        <f>'รายละเอียด 3.1.1'!K64</f>
        <v>3</v>
      </c>
      <c r="L44" s="297">
        <f>'รายละเอียด 3.1.1'!L64</f>
        <v>3</v>
      </c>
      <c r="M44" s="297">
        <f>'รายละเอียด 3.1.1'!M64</f>
        <v>1</v>
      </c>
      <c r="N44" s="297">
        <f>'รายละเอียด 3.1.1'!N64</f>
        <v>4</v>
      </c>
      <c r="O44" s="297">
        <f>'รายละเอียด 3.1.1'!O64</f>
        <v>1</v>
      </c>
      <c r="P44" s="297">
        <f>'รายละเอียด 3.1.1'!P64</f>
        <v>1</v>
      </c>
      <c r="Q44" s="297">
        <f>'รายละเอียด 3.1.1'!Q64</f>
        <v>3</v>
      </c>
      <c r="R44" s="297">
        <f>'รายละเอียด 3.1.1'!R64</f>
        <v>3</v>
      </c>
      <c r="S44" s="297">
        <f>'รายละเอียด 3.1.1'!S64</f>
        <v>1</v>
      </c>
      <c r="T44" s="297">
        <f>'รายละเอียด 3.1.1'!T64</f>
        <v>1</v>
      </c>
      <c r="U44" s="297">
        <f>'รายละเอียด 3.1.1'!U64</f>
        <v>1</v>
      </c>
      <c r="V44" s="297">
        <f>'รายละเอียด 3.1.1'!V64</f>
        <v>2</v>
      </c>
      <c r="W44" s="297">
        <f>'รายละเอียด 3.1.1'!W64</f>
        <v>0</v>
      </c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7">
        <f>'รายละเอียด 3.1.1'!AK64</f>
        <v>31</v>
      </c>
    </row>
    <row r="45" spans="1:37" s="277" customFormat="1" x14ac:dyDescent="0.4">
      <c r="A45" s="157"/>
      <c r="B45" s="157"/>
      <c r="C45" s="157"/>
      <c r="D45" s="157"/>
      <c r="E45" s="157"/>
      <c r="F45" s="158"/>
      <c r="G45" s="300" t="s">
        <v>138</v>
      </c>
      <c r="H45" s="301" t="str">
        <f>IF(ISBLANK(H44),$G$6,IF(H44&gt;=H43,$F$6,$G$6))</f>
        <v>ü</v>
      </c>
      <c r="I45" s="301" t="str">
        <f t="shared" ref="I45:AK45" si="13">IF(ISBLANK(I44),$G$6,IF(I44&gt;=I43,$F$6,$G$6))</f>
        <v>û</v>
      </c>
      <c r="J45" s="301" t="str">
        <f t="shared" si="13"/>
        <v>û</v>
      </c>
      <c r="K45" s="301" t="str">
        <f t="shared" si="13"/>
        <v>ü</v>
      </c>
      <c r="L45" s="301" t="str">
        <f t="shared" si="13"/>
        <v>ü</v>
      </c>
      <c r="M45" s="301" t="str">
        <f t="shared" si="13"/>
        <v>û</v>
      </c>
      <c r="N45" s="301" t="str">
        <f t="shared" si="13"/>
        <v>ü</v>
      </c>
      <c r="O45" s="301" t="str">
        <f t="shared" si="13"/>
        <v>û</v>
      </c>
      <c r="P45" s="301" t="str">
        <f t="shared" si="13"/>
        <v>û</v>
      </c>
      <c r="Q45" s="301" t="str">
        <f t="shared" si="13"/>
        <v>ü</v>
      </c>
      <c r="R45" s="301" t="str">
        <f t="shared" si="13"/>
        <v>ü</v>
      </c>
      <c r="S45" s="301" t="str">
        <f t="shared" si="13"/>
        <v>û</v>
      </c>
      <c r="T45" s="301" t="str">
        <f t="shared" si="13"/>
        <v>û</v>
      </c>
      <c r="U45" s="301" t="str">
        <f t="shared" si="13"/>
        <v>û</v>
      </c>
      <c r="V45" s="301" t="str">
        <f t="shared" si="13"/>
        <v>ü</v>
      </c>
      <c r="W45" s="301" t="str">
        <f t="shared" si="13"/>
        <v>û</v>
      </c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1" t="str">
        <f t="shared" si="13"/>
        <v>û</v>
      </c>
    </row>
    <row r="46" spans="1:37" s="277" customFormat="1" ht="21" customHeight="1" x14ac:dyDescent="0.4">
      <c r="A46" s="198" t="s">
        <v>176</v>
      </c>
      <c r="B46" s="199"/>
      <c r="C46" s="199"/>
      <c r="D46" s="199"/>
      <c r="E46" s="200"/>
      <c r="F46" s="201" t="s">
        <v>177</v>
      </c>
      <c r="G46" s="296" t="s">
        <v>12</v>
      </c>
      <c r="H46" s="356"/>
      <c r="I46" s="299">
        <f>'รายละเอียด 3.1.1'!I66</f>
        <v>1</v>
      </c>
      <c r="J46" s="356"/>
      <c r="K46" s="356"/>
      <c r="L46" s="299">
        <f>'รายละเอียด 3.1.1'!L66</f>
        <v>1</v>
      </c>
      <c r="M46" s="299">
        <f>'รายละเอียด 3.1.1'!M66</f>
        <v>2</v>
      </c>
      <c r="N46" s="356"/>
      <c r="O46" s="356"/>
      <c r="P46" s="356"/>
      <c r="Q46" s="299">
        <f>'รายละเอียด 3.1.1'!Q66</f>
        <v>1</v>
      </c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299">
        <f>'รายละเอียด 3.1.1'!AK66</f>
        <v>5</v>
      </c>
    </row>
    <row r="47" spans="1:37" s="277" customFormat="1" x14ac:dyDescent="0.5">
      <c r="A47" s="203"/>
      <c r="B47" s="204"/>
      <c r="C47" s="204"/>
      <c r="D47" s="204"/>
      <c r="E47" s="205"/>
      <c r="F47" s="206"/>
      <c r="G47" s="296" t="s">
        <v>141</v>
      </c>
      <c r="H47" s="298"/>
      <c r="I47" s="357">
        <f>'รายละเอียด 3.1.1'!I67</f>
        <v>2</v>
      </c>
      <c r="J47" s="298"/>
      <c r="K47" s="298"/>
      <c r="L47" s="357">
        <f>'รายละเอียด 3.1.1'!L67</f>
        <v>0</v>
      </c>
      <c r="M47" s="357">
        <f>'รายละเอียด 3.1.1'!M67</f>
        <v>4</v>
      </c>
      <c r="N47" s="298"/>
      <c r="O47" s="298"/>
      <c r="P47" s="298"/>
      <c r="Q47" s="357">
        <f>'รายละเอียด 3.1.1'!Q67</f>
        <v>1</v>
      </c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7">
        <f>'รายละเอียด 3.1.1'!AK67</f>
        <v>7</v>
      </c>
    </row>
    <row r="48" spans="1:37" s="277" customFormat="1" x14ac:dyDescent="0.4">
      <c r="A48" s="209"/>
      <c r="B48" s="210"/>
      <c r="C48" s="210"/>
      <c r="D48" s="210"/>
      <c r="E48" s="211"/>
      <c r="F48" s="212"/>
      <c r="G48" s="300" t="s">
        <v>138</v>
      </c>
      <c r="H48" s="302"/>
      <c r="I48" s="301" t="str">
        <f t="shared" ref="I48" si="14">IF(ISBLANK(I47),$G$6,IF(I47&gt;=I46,$F$6,$G$6))</f>
        <v>ü</v>
      </c>
      <c r="J48" s="302"/>
      <c r="K48" s="302"/>
      <c r="L48" s="301" t="str">
        <f t="shared" ref="L48:Q48" si="15">IF(ISBLANK(L47),$G$6,IF(L47&gt;=L46,$F$6,$G$6))</f>
        <v>û</v>
      </c>
      <c r="M48" s="301" t="str">
        <f t="shared" si="15"/>
        <v>ü</v>
      </c>
      <c r="N48" s="302"/>
      <c r="O48" s="302"/>
      <c r="P48" s="302"/>
      <c r="Q48" s="301" t="str">
        <f t="shared" si="15"/>
        <v>ü</v>
      </c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1" t="str">
        <f t="shared" ref="AK48" si="16">IF(ISBLANK(AK47),$G$6,IF(AK47&gt;=AK46,$F$6,$G$6))</f>
        <v>ü</v>
      </c>
    </row>
    <row r="49" spans="1:37" s="277" customFormat="1" ht="21" customHeight="1" x14ac:dyDescent="0.4">
      <c r="A49" s="198" t="s">
        <v>178</v>
      </c>
      <c r="B49" s="199"/>
      <c r="C49" s="199"/>
      <c r="D49" s="199"/>
      <c r="E49" s="200"/>
      <c r="F49" s="201" t="s">
        <v>179</v>
      </c>
      <c r="G49" s="296" t="s">
        <v>12</v>
      </c>
      <c r="H49" s="356"/>
      <c r="I49" s="299">
        <f>'รายละเอียด 3.1.1'!I69</f>
        <v>1</v>
      </c>
      <c r="J49" s="356"/>
      <c r="K49" s="356"/>
      <c r="L49" s="356"/>
      <c r="M49" s="299">
        <f>'รายละเอียด 3.1.1'!M69</f>
        <v>1</v>
      </c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299">
        <f>'รายละเอียด 3.1.1'!AK69</f>
        <v>2</v>
      </c>
    </row>
    <row r="50" spans="1:37" s="277" customFormat="1" x14ac:dyDescent="0.5">
      <c r="A50" s="203"/>
      <c r="B50" s="204"/>
      <c r="C50" s="204"/>
      <c r="D50" s="204"/>
      <c r="E50" s="205"/>
      <c r="F50" s="206"/>
      <c r="G50" s="296" t="s">
        <v>141</v>
      </c>
      <c r="H50" s="298"/>
      <c r="I50" s="357">
        <f>'รายละเอียด 3.1.1'!I70</f>
        <v>1</v>
      </c>
      <c r="J50" s="358"/>
      <c r="K50" s="358"/>
      <c r="L50" s="358"/>
      <c r="M50" s="357">
        <f>'รายละเอียด 3.1.1'!M70</f>
        <v>6</v>
      </c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7">
        <f>'รายละเอียด 3.1.1'!AK70</f>
        <v>7</v>
      </c>
    </row>
    <row r="51" spans="1:37" s="277" customFormat="1" x14ac:dyDescent="0.4">
      <c r="A51" s="209"/>
      <c r="B51" s="210"/>
      <c r="C51" s="210"/>
      <c r="D51" s="210"/>
      <c r="E51" s="211"/>
      <c r="F51" s="212"/>
      <c r="G51" s="300" t="s">
        <v>138</v>
      </c>
      <c r="H51" s="302"/>
      <c r="I51" s="301" t="str">
        <f t="shared" ref="I51:M51" si="17">IF(ISBLANK(I50),$G$6,IF(I50&gt;=I49,$F$6,$G$6))</f>
        <v>ü</v>
      </c>
      <c r="J51" s="302"/>
      <c r="K51" s="302"/>
      <c r="L51" s="302"/>
      <c r="M51" s="301" t="str">
        <f t="shared" si="17"/>
        <v>ü</v>
      </c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1" t="str">
        <f t="shared" ref="AK51" si="18">IF(ISBLANK(AK50),$G$6,IF(AK50&gt;=AK49,$F$6,$G$6))</f>
        <v>ü</v>
      </c>
    </row>
    <row r="52" spans="1:37" s="277" customFormat="1" ht="21" customHeight="1" x14ac:dyDescent="0.4">
      <c r="A52" s="303" t="s">
        <v>182</v>
      </c>
      <c r="B52" s="304"/>
      <c r="C52" s="304"/>
      <c r="D52" s="304"/>
      <c r="E52" s="304"/>
      <c r="F52" s="305"/>
      <c r="G52" s="296" t="s">
        <v>160</v>
      </c>
      <c r="H52" s="306">
        <f>COUNTA(H37,H40,H43,H46,H49)</f>
        <v>3</v>
      </c>
      <c r="I52" s="306">
        <f t="shared" ref="I52:W52" si="19">COUNTA(I37,I40,I43,I46,I49)</f>
        <v>5</v>
      </c>
      <c r="J52" s="306">
        <f t="shared" si="19"/>
        <v>3</v>
      </c>
      <c r="K52" s="306">
        <f t="shared" si="19"/>
        <v>3</v>
      </c>
      <c r="L52" s="306">
        <f t="shared" si="19"/>
        <v>4</v>
      </c>
      <c r="M52" s="306">
        <f t="shared" si="19"/>
        <v>5</v>
      </c>
      <c r="N52" s="306">
        <f t="shared" si="19"/>
        <v>3</v>
      </c>
      <c r="O52" s="306">
        <f t="shared" si="19"/>
        <v>3</v>
      </c>
      <c r="P52" s="306">
        <f t="shared" si="19"/>
        <v>3</v>
      </c>
      <c r="Q52" s="306">
        <f t="shared" si="19"/>
        <v>4</v>
      </c>
      <c r="R52" s="306">
        <f t="shared" si="19"/>
        <v>3</v>
      </c>
      <c r="S52" s="306">
        <f t="shared" si="19"/>
        <v>3</v>
      </c>
      <c r="T52" s="306">
        <f t="shared" si="19"/>
        <v>3</v>
      </c>
      <c r="U52" s="306">
        <f t="shared" si="19"/>
        <v>3</v>
      </c>
      <c r="V52" s="306">
        <f t="shared" si="19"/>
        <v>3</v>
      </c>
      <c r="W52" s="306">
        <f t="shared" si="19"/>
        <v>3</v>
      </c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6">
        <f>COUNTA(AK37,AK40,AK43,AK46,AK49)</f>
        <v>5</v>
      </c>
    </row>
    <row r="53" spans="1:37" s="277" customFormat="1" ht="21" customHeight="1" x14ac:dyDescent="0.5">
      <c r="A53" s="308"/>
      <c r="B53" s="309"/>
      <c r="C53" s="309"/>
      <c r="D53" s="309"/>
      <c r="E53" s="309"/>
      <c r="F53" s="310"/>
      <c r="G53" s="296" t="s">
        <v>161</v>
      </c>
      <c r="H53" s="311">
        <f t="shared" ref="H53:W53" si="20">COUNTIF(H37:H51,$F$36)</f>
        <v>1</v>
      </c>
      <c r="I53" s="311">
        <f t="shared" si="20"/>
        <v>4</v>
      </c>
      <c r="J53" s="311">
        <f t="shared" si="20"/>
        <v>1</v>
      </c>
      <c r="K53" s="311">
        <f t="shared" si="20"/>
        <v>2</v>
      </c>
      <c r="L53" s="311">
        <f t="shared" si="20"/>
        <v>2</v>
      </c>
      <c r="M53" s="311">
        <f t="shared" si="20"/>
        <v>4</v>
      </c>
      <c r="N53" s="311">
        <f t="shared" si="20"/>
        <v>2</v>
      </c>
      <c r="O53" s="311">
        <f t="shared" si="20"/>
        <v>1</v>
      </c>
      <c r="P53" s="311">
        <f t="shared" si="20"/>
        <v>1</v>
      </c>
      <c r="Q53" s="311">
        <f t="shared" si="20"/>
        <v>4</v>
      </c>
      <c r="R53" s="311">
        <f t="shared" si="20"/>
        <v>3</v>
      </c>
      <c r="S53" s="311">
        <f t="shared" si="20"/>
        <v>0</v>
      </c>
      <c r="T53" s="311">
        <f t="shared" si="20"/>
        <v>1</v>
      </c>
      <c r="U53" s="311">
        <f t="shared" si="20"/>
        <v>1</v>
      </c>
      <c r="V53" s="311">
        <f t="shared" si="20"/>
        <v>2</v>
      </c>
      <c r="W53" s="311">
        <f t="shared" si="20"/>
        <v>0</v>
      </c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1">
        <f>COUNTIF(AK37:AK51,$F$36)</f>
        <v>4</v>
      </c>
    </row>
    <row r="54" spans="1:37" s="277" customFormat="1" ht="21" customHeight="1" x14ac:dyDescent="0.5">
      <c r="A54" s="313"/>
      <c r="B54" s="314"/>
      <c r="C54" s="314"/>
      <c r="D54" s="314"/>
      <c r="E54" s="314"/>
      <c r="F54" s="315"/>
      <c r="G54" s="296" t="s">
        <v>15</v>
      </c>
      <c r="H54" s="311">
        <f t="shared" ref="H54:W54" si="21">IFERROR(IF(H53&gt;0,ROUND((H53/H52)*100,2),"N/A"),0)</f>
        <v>33.33</v>
      </c>
      <c r="I54" s="311">
        <f t="shared" si="21"/>
        <v>80</v>
      </c>
      <c r="J54" s="311">
        <f t="shared" si="21"/>
        <v>33.33</v>
      </c>
      <c r="K54" s="311">
        <f t="shared" si="21"/>
        <v>66.67</v>
      </c>
      <c r="L54" s="311">
        <f t="shared" si="21"/>
        <v>50</v>
      </c>
      <c r="M54" s="311">
        <f t="shared" si="21"/>
        <v>80</v>
      </c>
      <c r="N54" s="311">
        <f t="shared" si="21"/>
        <v>66.67</v>
      </c>
      <c r="O54" s="311">
        <f t="shared" si="21"/>
        <v>33.33</v>
      </c>
      <c r="P54" s="311">
        <f t="shared" si="21"/>
        <v>33.33</v>
      </c>
      <c r="Q54" s="311">
        <f t="shared" si="21"/>
        <v>100</v>
      </c>
      <c r="R54" s="311">
        <f t="shared" si="21"/>
        <v>100</v>
      </c>
      <c r="S54" s="311" t="str">
        <f t="shared" si="21"/>
        <v>N/A</v>
      </c>
      <c r="T54" s="311">
        <f t="shared" si="21"/>
        <v>33.33</v>
      </c>
      <c r="U54" s="311">
        <f t="shared" si="21"/>
        <v>33.33</v>
      </c>
      <c r="V54" s="311">
        <f t="shared" si="21"/>
        <v>66.67</v>
      </c>
      <c r="W54" s="311" t="str">
        <f t="shared" si="21"/>
        <v>N/A</v>
      </c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1">
        <f>IFERROR(IF(AK53&gt;0,ROUND((AK53/AK52)*100,2),"N/A"),0)</f>
        <v>80</v>
      </c>
    </row>
    <row r="55" spans="1:37" s="277" customFormat="1" x14ac:dyDescent="0.55000000000000004">
      <c r="A55" s="288" t="s">
        <v>100</v>
      </c>
      <c r="B55" s="294"/>
      <c r="C55" s="294"/>
      <c r="D55" s="294"/>
      <c r="E55" s="294"/>
      <c r="F55" s="316" t="s">
        <v>132</v>
      </c>
      <c r="G55" s="316" t="s">
        <v>133</v>
      </c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</row>
    <row r="56" spans="1:37" s="277" customFormat="1" ht="21" customHeight="1" x14ac:dyDescent="0.4">
      <c r="A56" s="159" t="s">
        <v>183</v>
      </c>
      <c r="B56" s="159"/>
      <c r="C56" s="159"/>
      <c r="D56" s="159"/>
      <c r="E56" s="159"/>
      <c r="F56" s="214" t="s">
        <v>238</v>
      </c>
      <c r="G56" s="296" t="s">
        <v>12</v>
      </c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60">
        <f>'รายละเอียด 3.1.1'!Y79</f>
        <v>4</v>
      </c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60">
        <f>'รายละเอียด 3.1.1'!AK79</f>
        <v>4</v>
      </c>
    </row>
    <row r="57" spans="1:37" s="277" customFormat="1" x14ac:dyDescent="0.5">
      <c r="A57" s="159"/>
      <c r="B57" s="159"/>
      <c r="C57" s="159"/>
      <c r="D57" s="159"/>
      <c r="E57" s="159"/>
      <c r="F57" s="214"/>
      <c r="G57" s="296" t="s">
        <v>141</v>
      </c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357">
        <f>'รายละเอียด 3.1.1'!Y80</f>
        <v>4.4000000000000004</v>
      </c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7">
        <f>'รายละเอียด 3.1.1'!AK80</f>
        <v>4.3499999999999996</v>
      </c>
    </row>
    <row r="58" spans="1:37" s="277" customFormat="1" x14ac:dyDescent="0.4">
      <c r="A58" s="159"/>
      <c r="B58" s="159"/>
      <c r="C58" s="159"/>
      <c r="D58" s="159"/>
      <c r="E58" s="159"/>
      <c r="F58" s="214"/>
      <c r="G58" s="300" t="s">
        <v>138</v>
      </c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1" t="str">
        <f t="shared" ref="Y58" si="22">IF(ISBLANK(Y57),$G$6,IF(Y57&gt;=Y56,$F$6,$G$6))</f>
        <v>ü</v>
      </c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1" t="str">
        <f t="shared" ref="AK58" si="23">IF(ISBLANK(AK57),$G$6,IF(AK57&gt;=AK56,$F$6,$G$6))</f>
        <v>ü</v>
      </c>
    </row>
    <row r="59" spans="1:37" s="277" customFormat="1" ht="21" customHeight="1" x14ac:dyDescent="0.5">
      <c r="A59" s="157" t="s">
        <v>199</v>
      </c>
      <c r="B59" s="157"/>
      <c r="C59" s="157"/>
      <c r="D59" s="157"/>
      <c r="E59" s="157"/>
      <c r="F59" s="158" t="s">
        <v>200</v>
      </c>
      <c r="G59" s="296" t="s">
        <v>12</v>
      </c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26">
        <f>'รายละเอียด 3.1.1'!Y103</f>
        <v>10000</v>
      </c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22">
        <f>'รายละเอียด 3.1.1'!AK103</f>
        <v>10000</v>
      </c>
    </row>
    <row r="60" spans="1:37" s="277" customFormat="1" x14ac:dyDescent="0.5">
      <c r="A60" s="157"/>
      <c r="B60" s="157"/>
      <c r="C60" s="157"/>
      <c r="D60" s="157"/>
      <c r="E60" s="157"/>
      <c r="F60" s="158"/>
      <c r="G60" s="296" t="s">
        <v>141</v>
      </c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361">
        <f>'รายละเอียด 3.1.1'!Y104</f>
        <v>59184</v>
      </c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22">
        <f>'รายละเอียด 3.1.1'!AK104</f>
        <v>59184</v>
      </c>
    </row>
    <row r="61" spans="1:37" s="277" customFormat="1" x14ac:dyDescent="0.4">
      <c r="A61" s="157"/>
      <c r="B61" s="157"/>
      <c r="C61" s="157"/>
      <c r="D61" s="157"/>
      <c r="E61" s="157"/>
      <c r="F61" s="158"/>
      <c r="G61" s="300" t="s">
        <v>138</v>
      </c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1" t="str">
        <f t="shared" ref="Y61:AK61" si="24">IF(ISBLANK(Y60),$G$6,IF(Y60&gt;=Y59,$F$6,$G$6))</f>
        <v>ü</v>
      </c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1" t="str">
        <f t="shared" si="24"/>
        <v>ü</v>
      </c>
    </row>
    <row r="62" spans="1:37" s="277" customFormat="1" ht="21" customHeight="1" x14ac:dyDescent="0.4">
      <c r="A62" s="303" t="s">
        <v>201</v>
      </c>
      <c r="B62" s="304"/>
      <c r="C62" s="304"/>
      <c r="D62" s="304"/>
      <c r="E62" s="304"/>
      <c r="F62" s="305"/>
      <c r="G62" s="296" t="s">
        <v>160</v>
      </c>
      <c r="H62" s="306">
        <f>COUNTA(H59,H56)</f>
        <v>0</v>
      </c>
      <c r="I62" s="306">
        <f t="shared" ref="I62:AK62" si="25">COUNTA(I59,I56)</f>
        <v>0</v>
      </c>
      <c r="J62" s="306">
        <f t="shared" si="25"/>
        <v>0</v>
      </c>
      <c r="K62" s="306">
        <f t="shared" si="25"/>
        <v>0</v>
      </c>
      <c r="L62" s="306">
        <f t="shared" si="25"/>
        <v>0</v>
      </c>
      <c r="M62" s="306">
        <f t="shared" si="25"/>
        <v>0</v>
      </c>
      <c r="N62" s="306">
        <f t="shared" si="25"/>
        <v>0</v>
      </c>
      <c r="O62" s="306">
        <f t="shared" si="25"/>
        <v>0</v>
      </c>
      <c r="P62" s="306">
        <f t="shared" si="25"/>
        <v>0</v>
      </c>
      <c r="Q62" s="306">
        <f t="shared" si="25"/>
        <v>0</v>
      </c>
      <c r="R62" s="306">
        <f t="shared" si="25"/>
        <v>0</v>
      </c>
      <c r="S62" s="306">
        <f t="shared" si="25"/>
        <v>0</v>
      </c>
      <c r="T62" s="306">
        <f t="shared" si="25"/>
        <v>0</v>
      </c>
      <c r="U62" s="306">
        <f t="shared" si="25"/>
        <v>0</v>
      </c>
      <c r="V62" s="306">
        <f t="shared" si="25"/>
        <v>0</v>
      </c>
      <c r="W62" s="306">
        <f t="shared" si="25"/>
        <v>0</v>
      </c>
      <c r="X62" s="306">
        <f t="shared" si="25"/>
        <v>0</v>
      </c>
      <c r="Y62" s="306">
        <f t="shared" si="25"/>
        <v>2</v>
      </c>
      <c r="Z62" s="306">
        <f t="shared" si="25"/>
        <v>0</v>
      </c>
      <c r="AA62" s="306">
        <f t="shared" si="25"/>
        <v>0</v>
      </c>
      <c r="AB62" s="306">
        <f t="shared" si="25"/>
        <v>0</v>
      </c>
      <c r="AC62" s="306">
        <f t="shared" si="25"/>
        <v>0</v>
      </c>
      <c r="AD62" s="306">
        <f t="shared" si="25"/>
        <v>0</v>
      </c>
      <c r="AE62" s="306">
        <f t="shared" si="25"/>
        <v>0</v>
      </c>
      <c r="AF62" s="306">
        <f t="shared" si="25"/>
        <v>0</v>
      </c>
      <c r="AG62" s="306">
        <f t="shared" si="25"/>
        <v>0</v>
      </c>
      <c r="AH62" s="306">
        <f t="shared" si="25"/>
        <v>0</v>
      </c>
      <c r="AI62" s="306">
        <f t="shared" si="25"/>
        <v>0</v>
      </c>
      <c r="AJ62" s="306">
        <f t="shared" si="25"/>
        <v>0</v>
      </c>
      <c r="AK62" s="306">
        <f t="shared" si="25"/>
        <v>2</v>
      </c>
    </row>
    <row r="63" spans="1:37" s="277" customFormat="1" ht="21" customHeight="1" x14ac:dyDescent="0.5">
      <c r="A63" s="308"/>
      <c r="B63" s="309"/>
      <c r="C63" s="309"/>
      <c r="D63" s="309"/>
      <c r="E63" s="309"/>
      <c r="F63" s="310"/>
      <c r="G63" s="296" t="s">
        <v>161</v>
      </c>
      <c r="H63" s="311">
        <f t="shared" ref="H63:AK63" si="26">COUNTIF(H58:H61,$F$55)</f>
        <v>0</v>
      </c>
      <c r="I63" s="311">
        <f t="shared" si="26"/>
        <v>0</v>
      </c>
      <c r="J63" s="311">
        <f t="shared" si="26"/>
        <v>0</v>
      </c>
      <c r="K63" s="311">
        <f t="shared" si="26"/>
        <v>0</v>
      </c>
      <c r="L63" s="311">
        <f t="shared" si="26"/>
        <v>0</v>
      </c>
      <c r="M63" s="311">
        <f t="shared" si="26"/>
        <v>0</v>
      </c>
      <c r="N63" s="311">
        <f t="shared" si="26"/>
        <v>0</v>
      </c>
      <c r="O63" s="311">
        <f t="shared" si="26"/>
        <v>0</v>
      </c>
      <c r="P63" s="311">
        <f t="shared" si="26"/>
        <v>0</v>
      </c>
      <c r="Q63" s="311">
        <f t="shared" si="26"/>
        <v>0</v>
      </c>
      <c r="R63" s="311">
        <f t="shared" si="26"/>
        <v>0</v>
      </c>
      <c r="S63" s="311">
        <f t="shared" si="26"/>
        <v>0</v>
      </c>
      <c r="T63" s="311">
        <f t="shared" si="26"/>
        <v>0</v>
      </c>
      <c r="U63" s="311">
        <f t="shared" si="26"/>
        <v>0</v>
      </c>
      <c r="V63" s="311">
        <f t="shared" si="26"/>
        <v>0</v>
      </c>
      <c r="W63" s="311">
        <f t="shared" si="26"/>
        <v>0</v>
      </c>
      <c r="X63" s="311">
        <f t="shared" si="26"/>
        <v>0</v>
      </c>
      <c r="Y63" s="311">
        <f t="shared" si="26"/>
        <v>2</v>
      </c>
      <c r="Z63" s="311">
        <f t="shared" si="26"/>
        <v>0</v>
      </c>
      <c r="AA63" s="311">
        <f t="shared" si="26"/>
        <v>0</v>
      </c>
      <c r="AB63" s="311">
        <f t="shared" si="26"/>
        <v>0</v>
      </c>
      <c r="AC63" s="311">
        <f t="shared" si="26"/>
        <v>0</v>
      </c>
      <c r="AD63" s="311">
        <f t="shared" si="26"/>
        <v>0</v>
      </c>
      <c r="AE63" s="311">
        <f t="shared" si="26"/>
        <v>0</v>
      </c>
      <c r="AF63" s="311">
        <f t="shared" si="26"/>
        <v>0</v>
      </c>
      <c r="AG63" s="311">
        <f t="shared" si="26"/>
        <v>0</v>
      </c>
      <c r="AH63" s="311">
        <f t="shared" si="26"/>
        <v>0</v>
      </c>
      <c r="AI63" s="311">
        <f t="shared" si="26"/>
        <v>0</v>
      </c>
      <c r="AJ63" s="311">
        <f t="shared" si="26"/>
        <v>0</v>
      </c>
      <c r="AK63" s="311">
        <f t="shared" si="26"/>
        <v>2</v>
      </c>
    </row>
    <row r="64" spans="1:37" s="277" customFormat="1" ht="21" customHeight="1" x14ac:dyDescent="0.5">
      <c r="A64" s="313"/>
      <c r="B64" s="314"/>
      <c r="C64" s="314"/>
      <c r="D64" s="314"/>
      <c r="E64" s="314"/>
      <c r="F64" s="315"/>
      <c r="G64" s="296" t="s">
        <v>15</v>
      </c>
      <c r="H64" s="311" t="str">
        <f t="shared" ref="H64:AK64" si="27">IFERROR(IF(H63&gt;0,ROUND((H63/H62)*100,2),"N/A"),0)</f>
        <v>N/A</v>
      </c>
      <c r="I64" s="311" t="str">
        <f t="shared" si="27"/>
        <v>N/A</v>
      </c>
      <c r="J64" s="311" t="str">
        <f t="shared" si="27"/>
        <v>N/A</v>
      </c>
      <c r="K64" s="311" t="str">
        <f t="shared" si="27"/>
        <v>N/A</v>
      </c>
      <c r="L64" s="311" t="str">
        <f t="shared" si="27"/>
        <v>N/A</v>
      </c>
      <c r="M64" s="311" t="str">
        <f t="shared" si="27"/>
        <v>N/A</v>
      </c>
      <c r="N64" s="311" t="str">
        <f t="shared" si="27"/>
        <v>N/A</v>
      </c>
      <c r="O64" s="311" t="str">
        <f t="shared" si="27"/>
        <v>N/A</v>
      </c>
      <c r="P64" s="311" t="str">
        <f t="shared" si="27"/>
        <v>N/A</v>
      </c>
      <c r="Q64" s="311" t="str">
        <f t="shared" si="27"/>
        <v>N/A</v>
      </c>
      <c r="R64" s="311" t="str">
        <f t="shared" si="27"/>
        <v>N/A</v>
      </c>
      <c r="S64" s="311" t="str">
        <f t="shared" si="27"/>
        <v>N/A</v>
      </c>
      <c r="T64" s="311" t="str">
        <f t="shared" si="27"/>
        <v>N/A</v>
      </c>
      <c r="U64" s="311" t="str">
        <f t="shared" si="27"/>
        <v>N/A</v>
      </c>
      <c r="V64" s="311" t="str">
        <f t="shared" si="27"/>
        <v>N/A</v>
      </c>
      <c r="W64" s="311" t="str">
        <f t="shared" si="27"/>
        <v>N/A</v>
      </c>
      <c r="X64" s="311" t="str">
        <f t="shared" si="27"/>
        <v>N/A</v>
      </c>
      <c r="Y64" s="311">
        <f t="shared" si="27"/>
        <v>100</v>
      </c>
      <c r="Z64" s="311" t="str">
        <f t="shared" si="27"/>
        <v>N/A</v>
      </c>
      <c r="AA64" s="311" t="str">
        <f t="shared" si="27"/>
        <v>N/A</v>
      </c>
      <c r="AB64" s="311" t="str">
        <f t="shared" si="27"/>
        <v>N/A</v>
      </c>
      <c r="AC64" s="311" t="str">
        <f t="shared" si="27"/>
        <v>N/A</v>
      </c>
      <c r="AD64" s="311" t="str">
        <f t="shared" si="27"/>
        <v>N/A</v>
      </c>
      <c r="AE64" s="311" t="str">
        <f t="shared" si="27"/>
        <v>N/A</v>
      </c>
      <c r="AF64" s="311" t="str">
        <f t="shared" si="27"/>
        <v>N/A</v>
      </c>
      <c r="AG64" s="311" t="str">
        <f t="shared" si="27"/>
        <v>N/A</v>
      </c>
      <c r="AH64" s="311" t="str">
        <f t="shared" si="27"/>
        <v>N/A</v>
      </c>
      <c r="AI64" s="311" t="str">
        <f t="shared" si="27"/>
        <v>N/A</v>
      </c>
      <c r="AJ64" s="311" t="str">
        <f t="shared" si="27"/>
        <v>N/A</v>
      </c>
      <c r="AK64" s="311">
        <f t="shared" si="27"/>
        <v>100</v>
      </c>
    </row>
    <row r="65" spans="1:37" s="277" customFormat="1" x14ac:dyDescent="0.5">
      <c r="A65" s="288" t="s">
        <v>101</v>
      </c>
      <c r="B65" s="227"/>
      <c r="C65" s="227"/>
      <c r="D65" s="227"/>
      <c r="E65" s="227"/>
      <c r="F65" s="316" t="s">
        <v>132</v>
      </c>
      <c r="G65" s="316" t="s">
        <v>133</v>
      </c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</row>
    <row r="66" spans="1:37" s="277" customFormat="1" ht="21" customHeight="1" x14ac:dyDescent="0.5">
      <c r="A66" s="318" t="s">
        <v>202</v>
      </c>
      <c r="B66" s="318"/>
      <c r="C66" s="318"/>
      <c r="D66" s="318"/>
      <c r="E66" s="318"/>
      <c r="F66" s="339" t="s">
        <v>239</v>
      </c>
      <c r="G66" s="296" t="s">
        <v>12</v>
      </c>
      <c r="H66" s="297">
        <f>'รายละเอียด 3.1.1'!H110</f>
        <v>1</v>
      </c>
      <c r="I66" s="297">
        <f>'รายละเอียด 3.1.1'!I110</f>
        <v>1</v>
      </c>
      <c r="J66" s="297">
        <f>'รายละเอียด 3.1.1'!J110</f>
        <v>1</v>
      </c>
      <c r="K66" s="297">
        <f>'รายละเอียด 3.1.1'!K110</f>
        <v>1</v>
      </c>
      <c r="L66" s="297">
        <f>'รายละเอียด 3.1.1'!L110</f>
        <v>1</v>
      </c>
      <c r="M66" s="297">
        <f>'รายละเอียด 3.1.1'!M110</f>
        <v>1</v>
      </c>
      <c r="N66" s="297">
        <f>'รายละเอียด 3.1.1'!N110</f>
        <v>1</v>
      </c>
      <c r="O66" s="297">
        <f>'รายละเอียด 3.1.1'!O110</f>
        <v>1</v>
      </c>
      <c r="P66" s="297">
        <f>'รายละเอียด 3.1.1'!P110</f>
        <v>1</v>
      </c>
      <c r="Q66" s="297">
        <f>'รายละเอียด 3.1.1'!Q110</f>
        <v>1</v>
      </c>
      <c r="R66" s="297">
        <f>'รายละเอียด 3.1.1'!R110</f>
        <v>1</v>
      </c>
      <c r="S66" s="297">
        <f>'รายละเอียด 3.1.1'!S110</f>
        <v>1</v>
      </c>
      <c r="T66" s="297">
        <f>'รายละเอียด 3.1.1'!T110</f>
        <v>1</v>
      </c>
      <c r="U66" s="297">
        <f>'รายละเอียด 3.1.1'!U110</f>
        <v>1</v>
      </c>
      <c r="V66" s="297">
        <f>'รายละเอียด 3.1.1'!V110</f>
        <v>1</v>
      </c>
      <c r="W66" s="298"/>
      <c r="X66" s="297">
        <f>'รายละเอียด 3.1.1'!X110</f>
        <v>12</v>
      </c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7">
        <f>'รายละเอียด 3.1.1'!AK110</f>
        <v>28</v>
      </c>
    </row>
    <row r="67" spans="1:37" s="277" customFormat="1" x14ac:dyDescent="0.5">
      <c r="A67" s="318"/>
      <c r="B67" s="318"/>
      <c r="C67" s="318"/>
      <c r="D67" s="318"/>
      <c r="E67" s="318"/>
      <c r="F67" s="339"/>
      <c r="G67" s="296" t="s">
        <v>141</v>
      </c>
      <c r="H67" s="297">
        <f>'รายละเอียด 3.1.1'!H111</f>
        <v>2</v>
      </c>
      <c r="I67" s="297">
        <f>'รายละเอียด 3.1.1'!I111</f>
        <v>1</v>
      </c>
      <c r="J67" s="297">
        <f>'รายละเอียด 3.1.1'!J111</f>
        <v>2</v>
      </c>
      <c r="K67" s="297">
        <f>'รายละเอียด 3.1.1'!K111</f>
        <v>1</v>
      </c>
      <c r="L67" s="297">
        <f>'รายละเอียด 3.1.1'!L111</f>
        <v>2</v>
      </c>
      <c r="M67" s="297">
        <f>'รายละเอียด 3.1.1'!M111</f>
        <v>0</v>
      </c>
      <c r="N67" s="297">
        <f>'รายละเอียด 3.1.1'!N111</f>
        <v>1</v>
      </c>
      <c r="O67" s="297">
        <f>'รายละเอียด 3.1.1'!O111</f>
        <v>1</v>
      </c>
      <c r="P67" s="297">
        <f>'รายละเอียด 3.1.1'!P111</f>
        <v>1</v>
      </c>
      <c r="Q67" s="297">
        <f>'รายละเอียด 3.1.1'!Q111</f>
        <v>1</v>
      </c>
      <c r="R67" s="297">
        <f>'รายละเอียด 3.1.1'!R111</f>
        <v>1</v>
      </c>
      <c r="S67" s="297">
        <f>'รายละเอียด 3.1.1'!S111</f>
        <v>0</v>
      </c>
      <c r="T67" s="297">
        <f>'รายละเอียด 3.1.1'!T111</f>
        <v>1</v>
      </c>
      <c r="U67" s="297">
        <f>'รายละเอียด 3.1.1'!U111</f>
        <v>1</v>
      </c>
      <c r="V67" s="297">
        <f>'รายละเอียด 3.1.1'!V111</f>
        <v>1</v>
      </c>
      <c r="W67" s="298"/>
      <c r="X67" s="297">
        <f>'รายละเอียด 3.1.1'!X111</f>
        <v>18</v>
      </c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7">
        <f>'รายละเอียด 3.1.1'!AK111</f>
        <v>35</v>
      </c>
    </row>
    <row r="68" spans="1:37" s="277" customFormat="1" x14ac:dyDescent="0.4">
      <c r="A68" s="318"/>
      <c r="B68" s="318"/>
      <c r="C68" s="318"/>
      <c r="D68" s="318"/>
      <c r="E68" s="318"/>
      <c r="F68" s="339"/>
      <c r="G68" s="300" t="s">
        <v>138</v>
      </c>
      <c r="H68" s="301" t="str">
        <f>IF(ISBLANK(H67),$G$6,IF(H67&gt;=H66,$F$6,$G$6))</f>
        <v>ü</v>
      </c>
      <c r="I68" s="301" t="str">
        <f t="shared" ref="I68:AK68" si="28">IF(ISBLANK(I67),$G$6,IF(I67&gt;=I66,$F$6,$G$6))</f>
        <v>ü</v>
      </c>
      <c r="J68" s="301" t="str">
        <f t="shared" si="28"/>
        <v>ü</v>
      </c>
      <c r="K68" s="301" t="str">
        <f t="shared" si="28"/>
        <v>ü</v>
      </c>
      <c r="L68" s="301" t="str">
        <f t="shared" si="28"/>
        <v>ü</v>
      </c>
      <c r="M68" s="301" t="str">
        <f t="shared" si="28"/>
        <v>û</v>
      </c>
      <c r="N68" s="301" t="str">
        <f t="shared" si="28"/>
        <v>ü</v>
      </c>
      <c r="O68" s="301" t="str">
        <f t="shared" si="28"/>
        <v>ü</v>
      </c>
      <c r="P68" s="301" t="str">
        <f t="shared" si="28"/>
        <v>ü</v>
      </c>
      <c r="Q68" s="301" t="str">
        <f t="shared" si="28"/>
        <v>ü</v>
      </c>
      <c r="R68" s="301" t="str">
        <f t="shared" si="28"/>
        <v>ü</v>
      </c>
      <c r="S68" s="301" t="str">
        <f t="shared" si="28"/>
        <v>û</v>
      </c>
      <c r="T68" s="301" t="str">
        <f t="shared" si="28"/>
        <v>ü</v>
      </c>
      <c r="U68" s="301" t="str">
        <f t="shared" si="28"/>
        <v>ü</v>
      </c>
      <c r="V68" s="301" t="str">
        <f t="shared" si="28"/>
        <v>ü</v>
      </c>
      <c r="W68" s="302"/>
      <c r="X68" s="301" t="str">
        <f t="shared" si="28"/>
        <v>ü</v>
      </c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1" t="str">
        <f t="shared" si="28"/>
        <v>ü</v>
      </c>
    </row>
    <row r="69" spans="1:37" s="277" customFormat="1" ht="21" customHeight="1" x14ac:dyDescent="0.5">
      <c r="A69" s="157" t="s">
        <v>204</v>
      </c>
      <c r="B69" s="157"/>
      <c r="C69" s="157"/>
      <c r="D69" s="157"/>
      <c r="E69" s="157"/>
      <c r="F69" s="158" t="s">
        <v>240</v>
      </c>
      <c r="G69" s="296" t="s">
        <v>12</v>
      </c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7">
        <f>'รายละเอียด 3.1.1'!X113</f>
        <v>48</v>
      </c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9">
        <f>'รายละเอียด 3.1.1'!AK113</f>
        <v>65</v>
      </c>
    </row>
    <row r="70" spans="1:37" s="277" customFormat="1" x14ac:dyDescent="0.5">
      <c r="A70" s="157"/>
      <c r="B70" s="157"/>
      <c r="C70" s="157"/>
      <c r="D70" s="157"/>
      <c r="E70" s="157"/>
      <c r="F70" s="158"/>
      <c r="G70" s="296" t="s">
        <v>141</v>
      </c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7">
        <f>'รายละเอียด 3.1.1'!X114</f>
        <v>34</v>
      </c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362">
        <f>'รายละเอียด 3.1.1'!AK114</f>
        <v>65</v>
      </c>
    </row>
    <row r="71" spans="1:37" s="277" customFormat="1" x14ac:dyDescent="0.4">
      <c r="A71" s="157"/>
      <c r="B71" s="157"/>
      <c r="C71" s="157"/>
      <c r="D71" s="157"/>
      <c r="E71" s="157"/>
      <c r="F71" s="158"/>
      <c r="G71" s="300" t="s">
        <v>138</v>
      </c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1" t="str">
        <f t="shared" ref="X71:AK71" si="29">IF(ISBLANK(X70),$G$6,IF(X70&gt;=X69,$F$6,$G$6))</f>
        <v>û</v>
      </c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1" t="str">
        <f t="shared" si="29"/>
        <v>ü</v>
      </c>
    </row>
    <row r="72" spans="1:37" s="277" customFormat="1" ht="21" customHeight="1" x14ac:dyDescent="0.5">
      <c r="A72" s="157" t="s">
        <v>206</v>
      </c>
      <c r="B72" s="157"/>
      <c r="C72" s="157"/>
      <c r="D72" s="157"/>
      <c r="E72" s="157"/>
      <c r="F72" s="158" t="s">
        <v>207</v>
      </c>
      <c r="G72" s="296" t="s">
        <v>12</v>
      </c>
      <c r="H72" s="297">
        <f>'รายละเอียด 3.1.1'!H116</f>
        <v>2</v>
      </c>
      <c r="I72" s="297">
        <f>'รายละเอียด 3.1.1'!I116</f>
        <v>2</v>
      </c>
      <c r="J72" s="297">
        <f>'รายละเอียด 3.1.1'!J116</f>
        <v>2</v>
      </c>
      <c r="K72" s="297">
        <f>'รายละเอียด 3.1.1'!K116</f>
        <v>2</v>
      </c>
      <c r="L72" s="297">
        <f>'รายละเอียด 3.1.1'!L116</f>
        <v>2</v>
      </c>
      <c r="M72" s="297">
        <f>'รายละเอียด 3.1.1'!M116</f>
        <v>2</v>
      </c>
      <c r="N72" s="297">
        <f>'รายละเอียด 3.1.1'!N116</f>
        <v>2</v>
      </c>
      <c r="O72" s="297">
        <f>'รายละเอียด 3.1.1'!O116</f>
        <v>2</v>
      </c>
      <c r="P72" s="297">
        <f>'รายละเอียด 3.1.1'!P116</f>
        <v>2</v>
      </c>
      <c r="Q72" s="297">
        <f>'รายละเอียด 3.1.1'!Q116</f>
        <v>2</v>
      </c>
      <c r="R72" s="297">
        <f>'รายละเอียด 3.1.1'!R116</f>
        <v>2</v>
      </c>
      <c r="S72" s="297">
        <f>'รายละเอียด 3.1.1'!S116</f>
        <v>2</v>
      </c>
      <c r="T72" s="297">
        <f>'รายละเอียด 3.1.1'!T116</f>
        <v>2</v>
      </c>
      <c r="U72" s="297">
        <f>'รายละเอียด 3.1.1'!U116</f>
        <v>2</v>
      </c>
      <c r="V72" s="297">
        <f>'รายละเอียด 3.1.1'!V116</f>
        <v>2</v>
      </c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7">
        <f>'รายละเอียด 3.1.1'!AK116</f>
        <v>26</v>
      </c>
    </row>
    <row r="73" spans="1:37" s="277" customFormat="1" x14ac:dyDescent="0.5">
      <c r="A73" s="157"/>
      <c r="B73" s="157"/>
      <c r="C73" s="157"/>
      <c r="D73" s="157"/>
      <c r="E73" s="157"/>
      <c r="F73" s="158"/>
      <c r="G73" s="296" t="s">
        <v>141</v>
      </c>
      <c r="H73" s="297">
        <f>'รายละเอียด 3.1.1'!H117</f>
        <v>2</v>
      </c>
      <c r="I73" s="297">
        <f>'รายละเอียด 3.1.1'!I117</f>
        <v>2</v>
      </c>
      <c r="J73" s="297">
        <f>'รายละเอียด 3.1.1'!J117</f>
        <v>2</v>
      </c>
      <c r="K73" s="297">
        <f>'รายละเอียด 3.1.1'!K117</f>
        <v>2</v>
      </c>
      <c r="L73" s="297">
        <f>'รายละเอียด 3.1.1'!L117</f>
        <v>3</v>
      </c>
      <c r="M73" s="297">
        <f>'รายละเอียด 3.1.1'!M117</f>
        <v>3</v>
      </c>
      <c r="N73" s="297">
        <f>'รายละเอียด 3.1.1'!N117</f>
        <v>2</v>
      </c>
      <c r="O73" s="297">
        <f>'รายละเอียด 3.1.1'!O117</f>
        <v>2</v>
      </c>
      <c r="P73" s="297">
        <f>'รายละเอียด 3.1.1'!P117</f>
        <v>5</v>
      </c>
      <c r="Q73" s="297">
        <f>'รายละเอียด 3.1.1'!Q117</f>
        <v>2</v>
      </c>
      <c r="R73" s="297">
        <f>'รายละเอียด 3.1.1'!R117</f>
        <v>3</v>
      </c>
      <c r="S73" s="297">
        <f>'รายละเอียด 3.1.1'!S117</f>
        <v>0</v>
      </c>
      <c r="T73" s="297">
        <f>'รายละเอียด 3.1.1'!T117</f>
        <v>2</v>
      </c>
      <c r="U73" s="297">
        <f>'รายละเอียด 3.1.1'!U117</f>
        <v>2</v>
      </c>
      <c r="V73" s="297">
        <f>'รายละเอียด 3.1.1'!V117</f>
        <v>2</v>
      </c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7">
        <f>'รายละเอียด 3.1.1'!AK117</f>
        <v>39</v>
      </c>
    </row>
    <row r="74" spans="1:37" s="277" customFormat="1" x14ac:dyDescent="0.4">
      <c r="A74" s="157"/>
      <c r="B74" s="157"/>
      <c r="C74" s="157"/>
      <c r="D74" s="157"/>
      <c r="E74" s="157"/>
      <c r="F74" s="158"/>
      <c r="G74" s="300" t="s">
        <v>138</v>
      </c>
      <c r="H74" s="301" t="str">
        <f>IF(ISBLANK(H73),$G$6,IF(H73&gt;=H72,$F$6,$G$6))</f>
        <v>ü</v>
      </c>
      <c r="I74" s="301" t="str">
        <f t="shared" ref="I74:AK74" si="30">IF(ISBLANK(I73),$G$6,IF(I73&gt;=I72,$F$6,$G$6))</f>
        <v>ü</v>
      </c>
      <c r="J74" s="301" t="str">
        <f t="shared" si="30"/>
        <v>ü</v>
      </c>
      <c r="K74" s="301" t="str">
        <f t="shared" si="30"/>
        <v>ü</v>
      </c>
      <c r="L74" s="301" t="str">
        <f t="shared" si="30"/>
        <v>ü</v>
      </c>
      <c r="M74" s="301" t="str">
        <f t="shared" si="30"/>
        <v>ü</v>
      </c>
      <c r="N74" s="301" t="str">
        <f t="shared" si="30"/>
        <v>ü</v>
      </c>
      <c r="O74" s="301" t="str">
        <f t="shared" si="30"/>
        <v>ü</v>
      </c>
      <c r="P74" s="301" t="str">
        <f t="shared" si="30"/>
        <v>ü</v>
      </c>
      <c r="Q74" s="301" t="str">
        <f t="shared" si="30"/>
        <v>ü</v>
      </c>
      <c r="R74" s="301" t="str">
        <f t="shared" si="30"/>
        <v>ü</v>
      </c>
      <c r="S74" s="301" t="str">
        <f t="shared" si="30"/>
        <v>û</v>
      </c>
      <c r="T74" s="301" t="str">
        <f t="shared" si="30"/>
        <v>ü</v>
      </c>
      <c r="U74" s="301" t="str">
        <f t="shared" si="30"/>
        <v>ü</v>
      </c>
      <c r="V74" s="301" t="str">
        <f t="shared" si="30"/>
        <v>ü</v>
      </c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1" t="str">
        <f t="shared" si="30"/>
        <v>ü</v>
      </c>
    </row>
    <row r="75" spans="1:37" s="277" customFormat="1" ht="21" customHeight="1" x14ac:dyDescent="0.5">
      <c r="A75" s="157" t="s">
        <v>208</v>
      </c>
      <c r="B75" s="157"/>
      <c r="C75" s="157"/>
      <c r="D75" s="157"/>
      <c r="E75" s="157"/>
      <c r="F75" s="158" t="s">
        <v>241</v>
      </c>
      <c r="G75" s="296" t="s">
        <v>12</v>
      </c>
      <c r="H75" s="297">
        <f>'รายละเอียด 3.1.1'!H119</f>
        <v>1</v>
      </c>
      <c r="I75" s="297">
        <f>'รายละเอียด 3.1.1'!I119</f>
        <v>1</v>
      </c>
      <c r="J75" s="297">
        <f>'รายละเอียด 3.1.1'!J119</f>
        <v>1</v>
      </c>
      <c r="K75" s="297">
        <f>'รายละเอียด 3.1.1'!K119</f>
        <v>1</v>
      </c>
      <c r="L75" s="297">
        <f>'รายละเอียด 3.1.1'!L119</f>
        <v>1</v>
      </c>
      <c r="M75" s="297">
        <f>'รายละเอียด 3.1.1'!M119</f>
        <v>1</v>
      </c>
      <c r="N75" s="297">
        <f>'รายละเอียด 3.1.1'!N119</f>
        <v>1</v>
      </c>
      <c r="O75" s="297">
        <f>'รายละเอียด 3.1.1'!O119</f>
        <v>1</v>
      </c>
      <c r="P75" s="297">
        <f>'รายละเอียด 3.1.1'!P119</f>
        <v>1</v>
      </c>
      <c r="Q75" s="297">
        <f>'รายละเอียด 3.1.1'!Q119</f>
        <v>1</v>
      </c>
      <c r="R75" s="297">
        <f>'รายละเอียด 3.1.1'!R119</f>
        <v>1</v>
      </c>
      <c r="S75" s="297">
        <f>'รายละเอียด 3.1.1'!S119</f>
        <v>1</v>
      </c>
      <c r="T75" s="297">
        <f>'รายละเอียด 3.1.1'!T119</f>
        <v>2</v>
      </c>
      <c r="U75" s="297">
        <f>'รายละเอียด 3.1.1'!U119</f>
        <v>1</v>
      </c>
      <c r="V75" s="297">
        <f>'รายละเอียด 3.1.1'!V119</f>
        <v>1</v>
      </c>
      <c r="W75" s="298"/>
      <c r="X75" s="297">
        <f>'รายละเอียด 3.1.1'!X119</f>
        <v>4</v>
      </c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7">
        <f>'รายละเอียด 3.1.1'!AK119</f>
        <v>20</v>
      </c>
    </row>
    <row r="76" spans="1:37" s="277" customFormat="1" x14ac:dyDescent="0.5">
      <c r="A76" s="157"/>
      <c r="B76" s="157"/>
      <c r="C76" s="157"/>
      <c r="D76" s="157"/>
      <c r="E76" s="157"/>
      <c r="F76" s="158"/>
      <c r="G76" s="296" t="s">
        <v>141</v>
      </c>
      <c r="H76" s="297">
        <f>'รายละเอียด 3.1.1'!H120</f>
        <v>0</v>
      </c>
      <c r="I76" s="297">
        <f>'รายละเอียด 3.1.1'!I120</f>
        <v>0</v>
      </c>
      <c r="J76" s="297">
        <f>'รายละเอียด 3.1.1'!J120</f>
        <v>0</v>
      </c>
      <c r="K76" s="297">
        <f>'รายละเอียด 3.1.1'!K120</f>
        <v>1</v>
      </c>
      <c r="L76" s="297">
        <f>'รายละเอียด 3.1.1'!L120</f>
        <v>1</v>
      </c>
      <c r="M76" s="297">
        <f>'รายละเอียด 3.1.1'!M120</f>
        <v>17</v>
      </c>
      <c r="N76" s="297">
        <f>'รายละเอียด 3.1.1'!N120</f>
        <v>0</v>
      </c>
      <c r="O76" s="297">
        <f>'รายละเอียด 3.1.1'!O120</f>
        <v>1</v>
      </c>
      <c r="P76" s="297">
        <f>'รายละเอียด 3.1.1'!P120</f>
        <v>0</v>
      </c>
      <c r="Q76" s="297">
        <f>'รายละเอียด 3.1.1'!Q120</f>
        <v>1</v>
      </c>
      <c r="R76" s="297">
        <f>'รายละเอียด 3.1.1'!R120</f>
        <v>1</v>
      </c>
      <c r="S76" s="297">
        <f>'รายละเอียด 3.1.1'!S120</f>
        <v>0</v>
      </c>
      <c r="T76" s="297">
        <f>'รายละเอียด 3.1.1'!T120</f>
        <v>2</v>
      </c>
      <c r="U76" s="297">
        <f>'รายละเอียด 3.1.1'!U120</f>
        <v>1</v>
      </c>
      <c r="V76" s="297">
        <f>'รายละเอียด 3.1.1'!V120</f>
        <v>1</v>
      </c>
      <c r="W76" s="298"/>
      <c r="X76" s="297">
        <f>'รายละเอียด 3.1.1'!X120</f>
        <v>4</v>
      </c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7">
        <f>'รายละเอียด 3.1.1'!AK120</f>
        <v>30</v>
      </c>
    </row>
    <row r="77" spans="1:37" s="277" customFormat="1" x14ac:dyDescent="0.4">
      <c r="A77" s="157"/>
      <c r="B77" s="157"/>
      <c r="C77" s="157"/>
      <c r="D77" s="157"/>
      <c r="E77" s="157"/>
      <c r="F77" s="158"/>
      <c r="G77" s="300" t="s">
        <v>138</v>
      </c>
      <c r="H77" s="301" t="str">
        <f>IF(ISBLANK(H76),$G$6,IF(H76&gt;=H75,$F$6,$G$6))</f>
        <v>û</v>
      </c>
      <c r="I77" s="301" t="str">
        <f t="shared" ref="I77:AK77" si="31">IF(ISBLANK(I76),$G$6,IF(I76&gt;=I75,$F$6,$G$6))</f>
        <v>û</v>
      </c>
      <c r="J77" s="301" t="str">
        <f t="shared" si="31"/>
        <v>û</v>
      </c>
      <c r="K77" s="301" t="str">
        <f t="shared" si="31"/>
        <v>ü</v>
      </c>
      <c r="L77" s="301" t="str">
        <f t="shared" si="31"/>
        <v>ü</v>
      </c>
      <c r="M77" s="301" t="str">
        <f t="shared" si="31"/>
        <v>ü</v>
      </c>
      <c r="N77" s="301" t="str">
        <f t="shared" si="31"/>
        <v>û</v>
      </c>
      <c r="O77" s="301" t="str">
        <f t="shared" si="31"/>
        <v>ü</v>
      </c>
      <c r="P77" s="301" t="str">
        <f t="shared" si="31"/>
        <v>û</v>
      </c>
      <c r="Q77" s="301" t="str">
        <f t="shared" si="31"/>
        <v>ü</v>
      </c>
      <c r="R77" s="301" t="str">
        <f t="shared" si="31"/>
        <v>ü</v>
      </c>
      <c r="S77" s="301" t="str">
        <f t="shared" si="31"/>
        <v>û</v>
      </c>
      <c r="T77" s="301" t="str">
        <f t="shared" si="31"/>
        <v>ü</v>
      </c>
      <c r="U77" s="301" t="str">
        <f t="shared" si="31"/>
        <v>ü</v>
      </c>
      <c r="V77" s="301" t="str">
        <f t="shared" si="31"/>
        <v>ü</v>
      </c>
      <c r="W77" s="302"/>
      <c r="X77" s="301" t="str">
        <f t="shared" si="31"/>
        <v>ü</v>
      </c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1" t="str">
        <f t="shared" si="31"/>
        <v>ü</v>
      </c>
    </row>
    <row r="78" spans="1:37" s="277" customFormat="1" ht="21" customHeight="1" x14ac:dyDescent="0.5">
      <c r="A78" s="157" t="s">
        <v>210</v>
      </c>
      <c r="B78" s="157"/>
      <c r="C78" s="157"/>
      <c r="D78" s="157"/>
      <c r="E78" s="157"/>
      <c r="F78" s="158" t="s">
        <v>242</v>
      </c>
      <c r="G78" s="296" t="s">
        <v>12</v>
      </c>
      <c r="H78" s="297">
        <f>'รายละเอียด 3.1.1'!H122</f>
        <v>2</v>
      </c>
      <c r="I78" s="297">
        <f>'รายละเอียด 3.1.1'!I122</f>
        <v>2</v>
      </c>
      <c r="J78" s="297">
        <f>'รายละเอียด 3.1.1'!J122</f>
        <v>2</v>
      </c>
      <c r="K78" s="297">
        <f>'รายละเอียด 3.1.1'!K122</f>
        <v>2</v>
      </c>
      <c r="L78" s="297">
        <f>'รายละเอียด 3.1.1'!L122</f>
        <v>2</v>
      </c>
      <c r="M78" s="297">
        <f>'รายละเอียด 3.1.1'!M122</f>
        <v>2</v>
      </c>
      <c r="N78" s="297">
        <f>'รายละเอียด 3.1.1'!N122</f>
        <v>2</v>
      </c>
      <c r="O78" s="297">
        <f>'รายละเอียด 3.1.1'!O122</f>
        <v>2</v>
      </c>
      <c r="P78" s="297">
        <f>'รายละเอียด 3.1.1'!P122</f>
        <v>2</v>
      </c>
      <c r="Q78" s="297">
        <f>'รายละเอียด 3.1.1'!Q122</f>
        <v>2</v>
      </c>
      <c r="R78" s="297">
        <f>'รายละเอียด 3.1.1'!R122</f>
        <v>2</v>
      </c>
      <c r="S78" s="297">
        <f>'รายละเอียด 3.1.1'!S122</f>
        <v>2</v>
      </c>
      <c r="T78" s="297">
        <f>'รายละเอียด 3.1.1'!T122</f>
        <v>2</v>
      </c>
      <c r="U78" s="297">
        <f>'รายละเอียด 3.1.1'!U122</f>
        <v>2</v>
      </c>
      <c r="V78" s="297">
        <f>'รายละเอียด 3.1.1'!V122</f>
        <v>2</v>
      </c>
      <c r="W78" s="298"/>
      <c r="X78" s="297">
        <f>'รายละเอียด 3.1.1'!X122</f>
        <v>2</v>
      </c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7">
        <f>'รายละเอียด 3.1.1'!AK122</f>
        <v>34</v>
      </c>
    </row>
    <row r="79" spans="1:37" s="277" customFormat="1" x14ac:dyDescent="0.5">
      <c r="A79" s="157"/>
      <c r="B79" s="157"/>
      <c r="C79" s="157"/>
      <c r="D79" s="157"/>
      <c r="E79" s="157"/>
      <c r="F79" s="158"/>
      <c r="G79" s="296" t="s">
        <v>141</v>
      </c>
      <c r="H79" s="297">
        <f>'รายละเอียด 3.1.1'!H123</f>
        <v>2</v>
      </c>
      <c r="I79" s="297">
        <f>'รายละเอียด 3.1.1'!I123</f>
        <v>2</v>
      </c>
      <c r="J79" s="297">
        <f>'รายละเอียด 3.1.1'!J123</f>
        <v>2</v>
      </c>
      <c r="K79" s="297">
        <f>'รายละเอียด 3.1.1'!K123</f>
        <v>2</v>
      </c>
      <c r="L79" s="297">
        <f>'รายละเอียด 3.1.1'!L123</f>
        <v>1</v>
      </c>
      <c r="M79" s="297">
        <f>'รายละเอียด 3.1.1'!M123</f>
        <v>7</v>
      </c>
      <c r="N79" s="297">
        <f>'รายละเอียด 3.1.1'!N123</f>
        <v>1</v>
      </c>
      <c r="O79" s="297">
        <f>'รายละเอียด 3.1.1'!O123</f>
        <v>2</v>
      </c>
      <c r="P79" s="297">
        <f>'รายละเอียด 3.1.1'!P123</f>
        <v>2</v>
      </c>
      <c r="Q79" s="297">
        <f>'รายละเอียด 3.1.1'!Q123</f>
        <v>2</v>
      </c>
      <c r="R79" s="297">
        <f>'รายละเอียด 3.1.1'!R123</f>
        <v>2</v>
      </c>
      <c r="S79" s="297">
        <f>'รายละเอียด 3.1.1'!S123</f>
        <v>5</v>
      </c>
      <c r="T79" s="297">
        <f>'รายละเอียด 3.1.1'!T123</f>
        <v>2</v>
      </c>
      <c r="U79" s="297">
        <f>'รายละเอียด 3.1.1'!U123</f>
        <v>2</v>
      </c>
      <c r="V79" s="297">
        <f>'รายละเอียด 3.1.1'!V123</f>
        <v>2</v>
      </c>
      <c r="W79" s="298"/>
      <c r="X79" s="297">
        <f>'รายละเอียด 3.1.1'!X123</f>
        <v>8</v>
      </c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7">
        <f>'รายละเอียด 3.1.1'!AK123</f>
        <v>44</v>
      </c>
    </row>
    <row r="80" spans="1:37" s="277" customFormat="1" x14ac:dyDescent="0.4">
      <c r="A80" s="157"/>
      <c r="B80" s="157"/>
      <c r="C80" s="157"/>
      <c r="D80" s="157"/>
      <c r="E80" s="157"/>
      <c r="F80" s="158"/>
      <c r="G80" s="300" t="s">
        <v>138</v>
      </c>
      <c r="H80" s="301" t="str">
        <f>IF(ISBLANK(H79),$G$6,IF(H79&gt;=H78,$F$6,$G$6))</f>
        <v>ü</v>
      </c>
      <c r="I80" s="301" t="str">
        <f t="shared" ref="I80:AK80" si="32">IF(ISBLANK(I79),$G$6,IF(I79&gt;=I78,$F$6,$G$6))</f>
        <v>ü</v>
      </c>
      <c r="J80" s="301" t="str">
        <f t="shared" si="32"/>
        <v>ü</v>
      </c>
      <c r="K80" s="301" t="str">
        <f t="shared" si="32"/>
        <v>ü</v>
      </c>
      <c r="L80" s="301" t="str">
        <f t="shared" si="32"/>
        <v>û</v>
      </c>
      <c r="M80" s="301" t="str">
        <f t="shared" si="32"/>
        <v>ü</v>
      </c>
      <c r="N80" s="301" t="str">
        <f t="shared" si="32"/>
        <v>û</v>
      </c>
      <c r="O80" s="301" t="str">
        <f t="shared" si="32"/>
        <v>ü</v>
      </c>
      <c r="P80" s="301" t="str">
        <f t="shared" si="32"/>
        <v>ü</v>
      </c>
      <c r="Q80" s="301" t="str">
        <f t="shared" si="32"/>
        <v>ü</v>
      </c>
      <c r="R80" s="301" t="str">
        <f t="shared" si="32"/>
        <v>ü</v>
      </c>
      <c r="S80" s="301" t="str">
        <f t="shared" si="32"/>
        <v>ü</v>
      </c>
      <c r="T80" s="301" t="str">
        <f t="shared" si="32"/>
        <v>ü</v>
      </c>
      <c r="U80" s="301" t="str">
        <f t="shared" si="32"/>
        <v>ü</v>
      </c>
      <c r="V80" s="301" t="str">
        <f t="shared" si="32"/>
        <v>ü</v>
      </c>
      <c r="W80" s="302"/>
      <c r="X80" s="301" t="str">
        <f t="shared" si="32"/>
        <v>ü</v>
      </c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1" t="str">
        <f t="shared" si="32"/>
        <v>ü</v>
      </c>
    </row>
    <row r="81" spans="1:37" s="277" customFormat="1" ht="21" customHeight="1" x14ac:dyDescent="0.5">
      <c r="A81" s="157" t="s">
        <v>212</v>
      </c>
      <c r="B81" s="157"/>
      <c r="C81" s="157"/>
      <c r="D81" s="157"/>
      <c r="E81" s="157"/>
      <c r="F81" s="158" t="s">
        <v>213</v>
      </c>
      <c r="G81" s="296" t="s">
        <v>12</v>
      </c>
      <c r="H81" s="297">
        <f>'รายละเอียด 3.1.1'!H125</f>
        <v>10</v>
      </c>
      <c r="I81" s="297">
        <f>'รายละเอียด 3.1.1'!I125</f>
        <v>10</v>
      </c>
      <c r="J81" s="297">
        <f>'รายละเอียด 3.1.1'!J125</f>
        <v>10</v>
      </c>
      <c r="K81" s="297">
        <f>'รายละเอียด 3.1.1'!K125</f>
        <v>10</v>
      </c>
      <c r="L81" s="297">
        <f>'รายละเอียด 3.1.1'!L125</f>
        <v>10</v>
      </c>
      <c r="M81" s="297">
        <f>'รายละเอียด 3.1.1'!M125</f>
        <v>10</v>
      </c>
      <c r="N81" s="297">
        <f>'รายละเอียด 3.1.1'!N125</f>
        <v>10</v>
      </c>
      <c r="O81" s="297">
        <f>'รายละเอียด 3.1.1'!O125</f>
        <v>10</v>
      </c>
      <c r="P81" s="297">
        <f>'รายละเอียด 3.1.1'!P125</f>
        <v>10</v>
      </c>
      <c r="Q81" s="297">
        <f>'รายละเอียด 3.1.1'!Q125</f>
        <v>10</v>
      </c>
      <c r="R81" s="297">
        <f>'รายละเอียด 3.1.1'!R125</f>
        <v>10</v>
      </c>
      <c r="S81" s="297">
        <f>'รายละเอียด 3.1.1'!S125</f>
        <v>10</v>
      </c>
      <c r="T81" s="297">
        <f>'รายละเอียด 3.1.1'!T125</f>
        <v>10</v>
      </c>
      <c r="U81" s="297">
        <f>'รายละเอียด 3.1.1'!U125</f>
        <v>10</v>
      </c>
      <c r="V81" s="297">
        <f>'รายละเอียด 3.1.1'!V125</f>
        <v>10</v>
      </c>
      <c r="W81" s="298"/>
      <c r="X81" s="297">
        <f>'รายละเอียด 3.1.1'!X125</f>
        <v>340</v>
      </c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7">
        <f>'รายละเอียด 3.1.1'!AK125</f>
        <v>500</v>
      </c>
    </row>
    <row r="82" spans="1:37" s="277" customFormat="1" x14ac:dyDescent="0.5">
      <c r="A82" s="157"/>
      <c r="B82" s="157"/>
      <c r="C82" s="157"/>
      <c r="D82" s="157"/>
      <c r="E82" s="157"/>
      <c r="F82" s="158"/>
      <c r="G82" s="296" t="s">
        <v>141</v>
      </c>
      <c r="H82" s="297">
        <f>'รายละเอียด 3.1.1'!H126</f>
        <v>39</v>
      </c>
      <c r="I82" s="297">
        <f>'รายละเอียด 3.1.1'!I126</f>
        <v>2</v>
      </c>
      <c r="J82" s="297">
        <f>'รายละเอียด 3.1.1'!J126</f>
        <v>8</v>
      </c>
      <c r="K82" s="297">
        <f>'รายละเอียด 3.1.1'!K126</f>
        <v>18</v>
      </c>
      <c r="L82" s="297">
        <f>'รายละเอียด 3.1.1'!L126</f>
        <v>8</v>
      </c>
      <c r="M82" s="297">
        <f>'รายละเอียด 3.1.1'!M126</f>
        <v>13</v>
      </c>
      <c r="N82" s="297">
        <f>'รายละเอียด 3.1.1'!N126</f>
        <v>3</v>
      </c>
      <c r="O82" s="297">
        <f>'รายละเอียด 3.1.1'!O126</f>
        <v>64</v>
      </c>
      <c r="P82" s="297">
        <f>'รายละเอียด 3.1.1'!P126</f>
        <v>0</v>
      </c>
      <c r="Q82" s="297">
        <f>'รายละเอียด 3.1.1'!Q126</f>
        <v>6</v>
      </c>
      <c r="R82" s="297">
        <f>'รายละเอียด 3.1.1'!R126</f>
        <v>46</v>
      </c>
      <c r="S82" s="297">
        <f>'รายละเอียด 3.1.1'!S126</f>
        <v>0</v>
      </c>
      <c r="T82" s="297">
        <f>'รายละเอียด 3.1.1'!T126</f>
        <v>12</v>
      </c>
      <c r="U82" s="297">
        <f>'รายละเอียด 3.1.1'!U126</f>
        <v>20</v>
      </c>
      <c r="V82" s="297">
        <f>'รายละเอียด 3.1.1'!V126</f>
        <v>0</v>
      </c>
      <c r="W82" s="298"/>
      <c r="X82" s="297">
        <f>'รายละเอียด 3.1.1'!X126</f>
        <v>125</v>
      </c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7">
        <f>'รายละเอียด 3.1.1'!AK126</f>
        <v>464</v>
      </c>
    </row>
    <row r="83" spans="1:37" s="277" customFormat="1" x14ac:dyDescent="0.4">
      <c r="A83" s="157"/>
      <c r="B83" s="157"/>
      <c r="C83" s="157"/>
      <c r="D83" s="157"/>
      <c r="E83" s="157"/>
      <c r="F83" s="158"/>
      <c r="G83" s="300" t="s">
        <v>138</v>
      </c>
      <c r="H83" s="301" t="str">
        <f>IF(ISBLANK(H82),$G$6,IF(H82&gt;=H81,$F$6,$G$6))</f>
        <v>ü</v>
      </c>
      <c r="I83" s="301" t="str">
        <f t="shared" ref="I83:AK83" si="33">IF(ISBLANK(I82),$G$6,IF(I82&gt;=I81,$F$6,$G$6))</f>
        <v>û</v>
      </c>
      <c r="J83" s="301" t="str">
        <f t="shared" si="33"/>
        <v>û</v>
      </c>
      <c r="K83" s="301" t="str">
        <f t="shared" si="33"/>
        <v>ü</v>
      </c>
      <c r="L83" s="301" t="str">
        <f t="shared" si="33"/>
        <v>û</v>
      </c>
      <c r="M83" s="301" t="str">
        <f t="shared" si="33"/>
        <v>ü</v>
      </c>
      <c r="N83" s="301" t="str">
        <f t="shared" si="33"/>
        <v>û</v>
      </c>
      <c r="O83" s="301" t="str">
        <f t="shared" si="33"/>
        <v>ü</v>
      </c>
      <c r="P83" s="301" t="str">
        <f t="shared" si="33"/>
        <v>û</v>
      </c>
      <c r="Q83" s="301" t="str">
        <f t="shared" si="33"/>
        <v>û</v>
      </c>
      <c r="R83" s="301" t="str">
        <f t="shared" si="33"/>
        <v>ü</v>
      </c>
      <c r="S83" s="301" t="str">
        <f t="shared" si="33"/>
        <v>û</v>
      </c>
      <c r="T83" s="301" t="str">
        <f t="shared" si="33"/>
        <v>ü</v>
      </c>
      <c r="U83" s="301" t="str">
        <f t="shared" si="33"/>
        <v>ü</v>
      </c>
      <c r="V83" s="301" t="str">
        <f t="shared" si="33"/>
        <v>û</v>
      </c>
      <c r="W83" s="302"/>
      <c r="X83" s="301" t="str">
        <f t="shared" si="33"/>
        <v>û</v>
      </c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1" t="str">
        <f t="shared" si="33"/>
        <v>û</v>
      </c>
    </row>
    <row r="84" spans="1:37" s="277" customFormat="1" ht="21" customHeight="1" x14ac:dyDescent="0.5">
      <c r="A84" s="157" t="s">
        <v>214</v>
      </c>
      <c r="B84" s="157"/>
      <c r="C84" s="157"/>
      <c r="D84" s="157"/>
      <c r="E84" s="157"/>
      <c r="F84" s="169" t="s">
        <v>215</v>
      </c>
      <c r="G84" s="296" t="s">
        <v>12</v>
      </c>
      <c r="H84" s="297">
        <f>'รายละเอียด 3.1.1'!H128</f>
        <v>2</v>
      </c>
      <c r="I84" s="297">
        <f>'รายละเอียด 3.1.1'!I128</f>
        <v>2</v>
      </c>
      <c r="J84" s="297">
        <f>'รายละเอียด 3.1.1'!J128</f>
        <v>2</v>
      </c>
      <c r="K84" s="297">
        <f>'รายละเอียด 3.1.1'!K128</f>
        <v>2</v>
      </c>
      <c r="L84" s="297">
        <f>'รายละเอียด 3.1.1'!L128</f>
        <v>2</v>
      </c>
      <c r="M84" s="297">
        <f>'รายละเอียด 3.1.1'!M128</f>
        <v>2</v>
      </c>
      <c r="N84" s="297">
        <f>'รายละเอียด 3.1.1'!N128</f>
        <v>2</v>
      </c>
      <c r="O84" s="297">
        <f>'รายละเอียด 3.1.1'!O128</f>
        <v>2</v>
      </c>
      <c r="P84" s="297">
        <f>'รายละเอียด 3.1.1'!P128</f>
        <v>2</v>
      </c>
      <c r="Q84" s="297">
        <f>'รายละเอียด 3.1.1'!Q128</f>
        <v>2</v>
      </c>
      <c r="R84" s="297">
        <f>'รายละเอียด 3.1.1'!R128</f>
        <v>2</v>
      </c>
      <c r="S84" s="297">
        <f>'รายละเอียด 3.1.1'!S128</f>
        <v>2</v>
      </c>
      <c r="T84" s="297">
        <f>'รายละเอียด 3.1.1'!T128</f>
        <v>2</v>
      </c>
      <c r="U84" s="297">
        <f>'รายละเอียด 3.1.1'!U128</f>
        <v>2</v>
      </c>
      <c r="V84" s="297">
        <f>'รายละเอียด 3.1.1'!V128</f>
        <v>2</v>
      </c>
      <c r="W84" s="298"/>
      <c r="X84" s="297">
        <f>'รายละเอียด 3.1.1'!X128</f>
        <v>68</v>
      </c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7">
        <f>'รายละเอียด 3.1.1'!AK128</f>
        <v>100</v>
      </c>
    </row>
    <row r="85" spans="1:37" s="277" customFormat="1" x14ac:dyDescent="0.5">
      <c r="A85" s="157"/>
      <c r="B85" s="157"/>
      <c r="C85" s="157"/>
      <c r="D85" s="157"/>
      <c r="E85" s="157"/>
      <c r="F85" s="169"/>
      <c r="G85" s="296" t="s">
        <v>141</v>
      </c>
      <c r="H85" s="297">
        <f>'รายละเอียด 3.1.1'!H129</f>
        <v>7</v>
      </c>
      <c r="I85" s="297">
        <f>'รายละเอียด 3.1.1'!I129</f>
        <v>2</v>
      </c>
      <c r="J85" s="297">
        <f>'รายละเอียด 3.1.1'!J129</f>
        <v>1</v>
      </c>
      <c r="K85" s="297">
        <f>'รายละเอียด 3.1.1'!K129</f>
        <v>2</v>
      </c>
      <c r="L85" s="297">
        <f>'รายละเอียด 3.1.1'!L129</f>
        <v>1</v>
      </c>
      <c r="M85" s="297">
        <f>'รายละเอียด 3.1.1'!M129</f>
        <v>1</v>
      </c>
      <c r="N85" s="297">
        <f>'รายละเอียด 3.1.1'!N129</f>
        <v>2</v>
      </c>
      <c r="O85" s="297">
        <f>'รายละเอียด 3.1.1'!O129</f>
        <v>17</v>
      </c>
      <c r="P85" s="297">
        <f>'รายละเอียด 3.1.1'!P129</f>
        <v>0</v>
      </c>
      <c r="Q85" s="297">
        <f>'รายละเอียด 3.1.1'!Q129</f>
        <v>3</v>
      </c>
      <c r="R85" s="297">
        <f>'รายละเอียด 3.1.1'!R129</f>
        <v>5</v>
      </c>
      <c r="S85" s="297">
        <f>'รายละเอียด 3.1.1'!S129</f>
        <v>0</v>
      </c>
      <c r="T85" s="297">
        <f>'รายละเอียด 3.1.1'!T129</f>
        <v>1</v>
      </c>
      <c r="U85" s="297">
        <f>'รายละเอียด 3.1.1'!U129</f>
        <v>6</v>
      </c>
      <c r="V85" s="297">
        <f>'รายละเอียด 3.1.1'!V129</f>
        <v>1</v>
      </c>
      <c r="W85" s="298"/>
      <c r="X85" s="297">
        <f>'รายละเอียด 3.1.1'!X129</f>
        <v>153</v>
      </c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7">
        <f>'รายละเอียด 3.1.1'!AK129</f>
        <v>219</v>
      </c>
    </row>
    <row r="86" spans="1:37" s="277" customFormat="1" x14ac:dyDescent="0.4">
      <c r="A86" s="157"/>
      <c r="B86" s="157"/>
      <c r="C86" s="157"/>
      <c r="D86" s="157"/>
      <c r="E86" s="157"/>
      <c r="F86" s="169"/>
      <c r="G86" s="300" t="s">
        <v>138</v>
      </c>
      <c r="H86" s="301" t="str">
        <f>IF(ISBLANK(H85),$G$6,IF(H85&gt;=H84,$F$6,$G$6))</f>
        <v>ü</v>
      </c>
      <c r="I86" s="301" t="str">
        <f t="shared" ref="I86:AK86" si="34">IF(ISBLANK(I85),$G$6,IF(I85&gt;=I84,$F$6,$G$6))</f>
        <v>ü</v>
      </c>
      <c r="J86" s="301" t="str">
        <f t="shared" si="34"/>
        <v>û</v>
      </c>
      <c r="K86" s="301" t="str">
        <f t="shared" si="34"/>
        <v>ü</v>
      </c>
      <c r="L86" s="301" t="str">
        <f t="shared" si="34"/>
        <v>û</v>
      </c>
      <c r="M86" s="301" t="str">
        <f t="shared" si="34"/>
        <v>û</v>
      </c>
      <c r="N86" s="301" t="str">
        <f t="shared" si="34"/>
        <v>ü</v>
      </c>
      <c r="O86" s="301" t="str">
        <f t="shared" si="34"/>
        <v>ü</v>
      </c>
      <c r="P86" s="301" t="str">
        <f t="shared" si="34"/>
        <v>û</v>
      </c>
      <c r="Q86" s="301" t="str">
        <f t="shared" si="34"/>
        <v>ü</v>
      </c>
      <c r="R86" s="301" t="str">
        <f t="shared" si="34"/>
        <v>ü</v>
      </c>
      <c r="S86" s="301" t="str">
        <f t="shared" si="34"/>
        <v>û</v>
      </c>
      <c r="T86" s="301" t="str">
        <f t="shared" si="34"/>
        <v>û</v>
      </c>
      <c r="U86" s="301" t="str">
        <f t="shared" si="34"/>
        <v>ü</v>
      </c>
      <c r="V86" s="301" t="str">
        <f t="shared" si="34"/>
        <v>û</v>
      </c>
      <c r="W86" s="302"/>
      <c r="X86" s="301" t="str">
        <f t="shared" si="34"/>
        <v>ü</v>
      </c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1" t="str">
        <f t="shared" si="34"/>
        <v>ü</v>
      </c>
    </row>
    <row r="87" spans="1:37" s="277" customFormat="1" ht="21" customHeight="1" x14ac:dyDescent="0.45">
      <c r="A87" s="157" t="s">
        <v>216</v>
      </c>
      <c r="B87" s="157"/>
      <c r="C87" s="157"/>
      <c r="D87" s="157"/>
      <c r="E87" s="157"/>
      <c r="F87" s="169" t="s">
        <v>217</v>
      </c>
      <c r="G87" s="296" t="s">
        <v>12</v>
      </c>
      <c r="H87" s="226">
        <f>'รายละเอียด 3.1.1'!H131</f>
        <v>200000</v>
      </c>
      <c r="I87" s="226">
        <f>'รายละเอียด 3.1.1'!I131</f>
        <v>200000</v>
      </c>
      <c r="J87" s="226">
        <f>'รายละเอียด 3.1.1'!J131</f>
        <v>200000</v>
      </c>
      <c r="K87" s="226">
        <f>'รายละเอียด 3.1.1'!K131</f>
        <v>200000</v>
      </c>
      <c r="L87" s="226">
        <f>'รายละเอียด 3.1.1'!L131</f>
        <v>200000</v>
      </c>
      <c r="M87" s="226">
        <f>'รายละเอียด 3.1.1'!M131</f>
        <v>200000</v>
      </c>
      <c r="N87" s="226">
        <f>'รายละเอียด 3.1.1'!N131</f>
        <v>200000</v>
      </c>
      <c r="O87" s="226">
        <f>'รายละเอียด 3.1.1'!O131</f>
        <v>200000</v>
      </c>
      <c r="P87" s="226">
        <f>'รายละเอียด 3.1.1'!P131</f>
        <v>200000</v>
      </c>
      <c r="Q87" s="226">
        <f>'รายละเอียด 3.1.1'!Q131</f>
        <v>200000</v>
      </c>
      <c r="R87" s="226">
        <f>'รายละเอียด 3.1.1'!R131</f>
        <v>200000</v>
      </c>
      <c r="S87" s="226">
        <f>'รายละเอียด 3.1.1'!S131</f>
        <v>200000</v>
      </c>
      <c r="T87" s="226">
        <f>'รายละเอียด 3.1.1'!T131</f>
        <v>200000</v>
      </c>
      <c r="U87" s="226">
        <f>'รายละเอียด 3.1.1'!U131</f>
        <v>200000</v>
      </c>
      <c r="V87" s="226">
        <f>'รายละเอียด 3.1.1'!V131</f>
        <v>200000</v>
      </c>
      <c r="W87" s="363"/>
      <c r="X87" s="226">
        <f>'รายละเอียด 3.1.1'!X131</f>
        <v>1000000</v>
      </c>
      <c r="Y87" s="363"/>
      <c r="Z87" s="363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226">
        <f>'รายละเอียด 3.1.1'!AK131</f>
        <v>4200000</v>
      </c>
    </row>
    <row r="88" spans="1:37" s="277" customFormat="1" x14ac:dyDescent="0.5">
      <c r="A88" s="157"/>
      <c r="B88" s="157"/>
      <c r="C88" s="157"/>
      <c r="D88" s="157"/>
      <c r="E88" s="157"/>
      <c r="F88" s="169"/>
      <c r="G88" s="296" t="s">
        <v>141</v>
      </c>
      <c r="H88" s="297">
        <f>'รายละเอียด 3.1.1'!H132</f>
        <v>575000</v>
      </c>
      <c r="I88" s="297">
        <f>'รายละเอียด 3.1.1'!I132</f>
        <v>600000</v>
      </c>
      <c r="J88" s="297">
        <f>'รายละเอียด 3.1.1'!J132</f>
        <v>250000</v>
      </c>
      <c r="K88" s="297">
        <f>'รายละเอียด 3.1.1'!K132</f>
        <v>243054</v>
      </c>
      <c r="L88" s="297">
        <f>'รายละเอียด 3.1.1'!L132</f>
        <v>600000</v>
      </c>
      <c r="M88" s="297">
        <f>'รายละเอียด 3.1.1'!M132</f>
        <v>22128</v>
      </c>
      <c r="N88" s="297">
        <f>'รายละเอียด 3.1.1'!N132</f>
        <v>1200000</v>
      </c>
      <c r="O88" s="297">
        <f>'รายละเอียด 3.1.1'!O132</f>
        <v>689200</v>
      </c>
      <c r="P88" s="297">
        <f>'รายละเอียด 3.1.1'!P132</f>
        <v>262404</v>
      </c>
      <c r="Q88" s="297">
        <f>'รายละเอียด 3.1.1'!Q132</f>
        <v>608880</v>
      </c>
      <c r="R88" s="297">
        <f>'รายละเอียด 3.1.1'!R132</f>
        <v>600000</v>
      </c>
      <c r="S88" s="297">
        <f>'รายละเอียด 3.1.1'!S132</f>
        <v>0</v>
      </c>
      <c r="T88" s="297">
        <f>'รายละเอียด 3.1.1'!T132</f>
        <v>600000</v>
      </c>
      <c r="U88" s="297">
        <f>'รายละเอียด 3.1.1'!U132</f>
        <v>13739000</v>
      </c>
      <c r="V88" s="297">
        <f>'รายละเอียด 3.1.1'!V132</f>
        <v>80000</v>
      </c>
      <c r="W88" s="298"/>
      <c r="X88" s="297">
        <f>'รายละเอียด 3.1.1'!X132</f>
        <v>243188.8</v>
      </c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7">
        <f>'รายละเอียด 3.1.1'!AK132</f>
        <v>20312854.800000001</v>
      </c>
    </row>
    <row r="89" spans="1:37" s="277" customFormat="1" x14ac:dyDescent="0.4">
      <c r="A89" s="157"/>
      <c r="B89" s="157"/>
      <c r="C89" s="157"/>
      <c r="D89" s="157"/>
      <c r="E89" s="157"/>
      <c r="F89" s="169"/>
      <c r="G89" s="300" t="s">
        <v>138</v>
      </c>
      <c r="H89" s="301" t="str">
        <f>IF(ISBLANK(H88),$G$6,IF(H88&gt;=H87,$F$6,$G$6))</f>
        <v>ü</v>
      </c>
      <c r="I89" s="301" t="str">
        <f t="shared" ref="I89:AK89" si="35">IF(ISBLANK(I88),$G$6,IF(I88&gt;=I87,$F$6,$G$6))</f>
        <v>ü</v>
      </c>
      <c r="J89" s="301" t="str">
        <f t="shared" si="35"/>
        <v>ü</v>
      </c>
      <c r="K89" s="301" t="str">
        <f t="shared" si="35"/>
        <v>ü</v>
      </c>
      <c r="L89" s="301" t="str">
        <f t="shared" si="35"/>
        <v>ü</v>
      </c>
      <c r="M89" s="301" t="str">
        <f t="shared" si="35"/>
        <v>û</v>
      </c>
      <c r="N89" s="301" t="str">
        <f t="shared" si="35"/>
        <v>ü</v>
      </c>
      <c r="O89" s="301" t="str">
        <f t="shared" si="35"/>
        <v>ü</v>
      </c>
      <c r="P89" s="301" t="str">
        <f t="shared" si="35"/>
        <v>ü</v>
      </c>
      <c r="Q89" s="301" t="str">
        <f t="shared" si="35"/>
        <v>ü</v>
      </c>
      <c r="R89" s="301" t="str">
        <f t="shared" si="35"/>
        <v>ü</v>
      </c>
      <c r="S89" s="301" t="str">
        <f t="shared" si="35"/>
        <v>û</v>
      </c>
      <c r="T89" s="301" t="str">
        <f t="shared" si="35"/>
        <v>ü</v>
      </c>
      <c r="U89" s="301" t="str">
        <f t="shared" si="35"/>
        <v>ü</v>
      </c>
      <c r="V89" s="301" t="str">
        <f t="shared" si="35"/>
        <v>û</v>
      </c>
      <c r="W89" s="302"/>
      <c r="X89" s="301" t="str">
        <f t="shared" si="35"/>
        <v>û</v>
      </c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1" t="str">
        <f t="shared" si="35"/>
        <v>ü</v>
      </c>
    </row>
    <row r="90" spans="1:37" s="277" customFormat="1" ht="21" customHeight="1" x14ac:dyDescent="0.4">
      <c r="A90" s="303" t="s">
        <v>218</v>
      </c>
      <c r="B90" s="304"/>
      <c r="C90" s="304"/>
      <c r="D90" s="304"/>
      <c r="E90" s="304"/>
      <c r="F90" s="305"/>
      <c r="G90" s="296" t="s">
        <v>160</v>
      </c>
      <c r="H90" s="306">
        <f>COUNTA(H87,H84,H81,H78,H75,H72,H69,H66)</f>
        <v>7</v>
      </c>
      <c r="I90" s="306">
        <f t="shared" ref="I90:U90" si="36">COUNTA(I87,I84,I81,I78,I75,I72,I69,I66)</f>
        <v>7</v>
      </c>
      <c r="J90" s="306">
        <f t="shared" si="36"/>
        <v>7</v>
      </c>
      <c r="K90" s="306">
        <f t="shared" si="36"/>
        <v>7</v>
      </c>
      <c r="L90" s="306">
        <f t="shared" si="36"/>
        <v>7</v>
      </c>
      <c r="M90" s="306">
        <f t="shared" si="36"/>
        <v>7</v>
      </c>
      <c r="N90" s="306">
        <f t="shared" si="36"/>
        <v>7</v>
      </c>
      <c r="O90" s="306">
        <f t="shared" si="36"/>
        <v>7</v>
      </c>
      <c r="P90" s="306">
        <f t="shared" si="36"/>
        <v>7</v>
      </c>
      <c r="Q90" s="306">
        <f t="shared" si="36"/>
        <v>7</v>
      </c>
      <c r="R90" s="306">
        <f t="shared" si="36"/>
        <v>7</v>
      </c>
      <c r="S90" s="306">
        <f t="shared" si="36"/>
        <v>7</v>
      </c>
      <c r="T90" s="306">
        <f t="shared" si="36"/>
        <v>7</v>
      </c>
      <c r="U90" s="306">
        <f t="shared" si="36"/>
        <v>7</v>
      </c>
      <c r="V90" s="306">
        <f>COUNTA(V87,V84,V81,V78,V75,V72,V69,V66)</f>
        <v>7</v>
      </c>
      <c r="W90" s="307"/>
      <c r="X90" s="306">
        <f>COUNTA(X87,X84,X81,X78,X75,X72,X69,X66)</f>
        <v>7</v>
      </c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6">
        <f>COUNTA(AK87,AK84,AK81,AK78,AK75,AK72,AK69,AK66)</f>
        <v>8</v>
      </c>
    </row>
    <row r="91" spans="1:37" s="277" customFormat="1" ht="21" customHeight="1" x14ac:dyDescent="0.5">
      <c r="A91" s="308"/>
      <c r="B91" s="309"/>
      <c r="C91" s="309"/>
      <c r="D91" s="309"/>
      <c r="E91" s="309"/>
      <c r="F91" s="310"/>
      <c r="G91" s="296" t="s">
        <v>161</v>
      </c>
      <c r="H91" s="311">
        <f t="shared" ref="H91:V91" si="37">COUNTIF(H66:H89,$F$65)</f>
        <v>6</v>
      </c>
      <c r="I91" s="311">
        <f t="shared" si="37"/>
        <v>5</v>
      </c>
      <c r="J91" s="311">
        <f t="shared" si="37"/>
        <v>4</v>
      </c>
      <c r="K91" s="311">
        <f t="shared" si="37"/>
        <v>7</v>
      </c>
      <c r="L91" s="311">
        <f t="shared" si="37"/>
        <v>4</v>
      </c>
      <c r="M91" s="311">
        <f t="shared" si="37"/>
        <v>4</v>
      </c>
      <c r="N91" s="311">
        <f t="shared" si="37"/>
        <v>4</v>
      </c>
      <c r="O91" s="311">
        <f t="shared" si="37"/>
        <v>7</v>
      </c>
      <c r="P91" s="311">
        <f t="shared" si="37"/>
        <v>4</v>
      </c>
      <c r="Q91" s="311">
        <f t="shared" si="37"/>
        <v>6</v>
      </c>
      <c r="R91" s="311">
        <f t="shared" si="37"/>
        <v>7</v>
      </c>
      <c r="S91" s="311">
        <f t="shared" si="37"/>
        <v>1</v>
      </c>
      <c r="T91" s="311">
        <f t="shared" si="37"/>
        <v>6</v>
      </c>
      <c r="U91" s="311">
        <f t="shared" si="37"/>
        <v>7</v>
      </c>
      <c r="V91" s="311">
        <f t="shared" si="37"/>
        <v>4</v>
      </c>
      <c r="W91" s="312"/>
      <c r="X91" s="311">
        <f>COUNTIF(X66:X89,$F$65)</f>
        <v>4</v>
      </c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1">
        <f>COUNTIF(AK66:AK89,$F$65)</f>
        <v>7</v>
      </c>
    </row>
    <row r="92" spans="1:37" s="277" customFormat="1" ht="21" customHeight="1" x14ac:dyDescent="0.5">
      <c r="A92" s="313"/>
      <c r="B92" s="314"/>
      <c r="C92" s="314"/>
      <c r="D92" s="314"/>
      <c r="E92" s="314"/>
      <c r="F92" s="315"/>
      <c r="G92" s="296" t="s">
        <v>15</v>
      </c>
      <c r="H92" s="311">
        <f t="shared" ref="H92:V92" si="38">IFERROR(IF(H91&gt;0,ROUND((H91/H90)*100,2),"N/A"),0)</f>
        <v>85.71</v>
      </c>
      <c r="I92" s="311">
        <f t="shared" si="38"/>
        <v>71.430000000000007</v>
      </c>
      <c r="J92" s="311">
        <f t="shared" si="38"/>
        <v>57.14</v>
      </c>
      <c r="K92" s="311">
        <f t="shared" si="38"/>
        <v>100</v>
      </c>
      <c r="L92" s="311">
        <f t="shared" si="38"/>
        <v>57.14</v>
      </c>
      <c r="M92" s="311">
        <f t="shared" si="38"/>
        <v>57.14</v>
      </c>
      <c r="N92" s="311">
        <f t="shared" si="38"/>
        <v>57.14</v>
      </c>
      <c r="O92" s="311">
        <f t="shared" si="38"/>
        <v>100</v>
      </c>
      <c r="P92" s="311">
        <f t="shared" si="38"/>
        <v>57.14</v>
      </c>
      <c r="Q92" s="311">
        <f t="shared" si="38"/>
        <v>85.71</v>
      </c>
      <c r="R92" s="311">
        <f t="shared" si="38"/>
        <v>100</v>
      </c>
      <c r="S92" s="311">
        <f t="shared" si="38"/>
        <v>14.29</v>
      </c>
      <c r="T92" s="311">
        <f t="shared" si="38"/>
        <v>85.71</v>
      </c>
      <c r="U92" s="311">
        <f t="shared" si="38"/>
        <v>100</v>
      </c>
      <c r="V92" s="311">
        <f t="shared" si="38"/>
        <v>57.14</v>
      </c>
      <c r="W92" s="312"/>
      <c r="X92" s="311">
        <f>IFERROR(IF(X91&gt;0,ROUND((X91/X90)*100,2),"N/A"),0)</f>
        <v>57.14</v>
      </c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1">
        <f>IFERROR(IF(AK91&gt;0,ROUND((AK91/AK90)*100,2),"N/A"),0)</f>
        <v>87.5</v>
      </c>
    </row>
    <row r="93" spans="1:37" s="277" customFormat="1" ht="21" customHeight="1" x14ac:dyDescent="0.4">
      <c r="A93" s="321" t="s">
        <v>227</v>
      </c>
      <c r="B93" s="322"/>
      <c r="C93" s="322"/>
      <c r="D93" s="322"/>
      <c r="E93" s="322"/>
      <c r="F93" s="323"/>
      <c r="G93" s="324" t="s">
        <v>160</v>
      </c>
      <c r="H93" s="325">
        <f>H33+H52+H62+H90</f>
        <v>14</v>
      </c>
      <c r="I93" s="325">
        <f t="shared" ref="I93:W94" si="39">I33+I52+I62+I90</f>
        <v>16</v>
      </c>
      <c r="J93" s="325">
        <f t="shared" si="39"/>
        <v>15</v>
      </c>
      <c r="K93" s="325">
        <f t="shared" si="39"/>
        <v>14</v>
      </c>
      <c r="L93" s="325">
        <f t="shared" si="39"/>
        <v>14</v>
      </c>
      <c r="M93" s="325">
        <f t="shared" si="39"/>
        <v>17</v>
      </c>
      <c r="N93" s="325">
        <f t="shared" si="39"/>
        <v>14</v>
      </c>
      <c r="O93" s="325">
        <f t="shared" si="39"/>
        <v>15</v>
      </c>
      <c r="P93" s="325">
        <f t="shared" si="39"/>
        <v>15</v>
      </c>
      <c r="Q93" s="325">
        <f t="shared" si="39"/>
        <v>15</v>
      </c>
      <c r="R93" s="325">
        <f t="shared" si="39"/>
        <v>15</v>
      </c>
      <c r="S93" s="325">
        <f t="shared" si="39"/>
        <v>14</v>
      </c>
      <c r="T93" s="325">
        <f t="shared" si="39"/>
        <v>14</v>
      </c>
      <c r="U93" s="325">
        <f t="shared" si="39"/>
        <v>15</v>
      </c>
      <c r="V93" s="325">
        <f t="shared" si="39"/>
        <v>14</v>
      </c>
      <c r="W93" s="325">
        <f>W52+W62</f>
        <v>3</v>
      </c>
      <c r="X93" s="325">
        <f>X62+X90</f>
        <v>7</v>
      </c>
      <c r="Y93" s="325">
        <f>Y62</f>
        <v>2</v>
      </c>
      <c r="Z93" s="325">
        <f t="shared" ref="Z93:AJ93" si="40">Z62</f>
        <v>0</v>
      </c>
      <c r="AA93" s="325">
        <f t="shared" si="40"/>
        <v>0</v>
      </c>
      <c r="AB93" s="325">
        <f t="shared" si="40"/>
        <v>0</v>
      </c>
      <c r="AC93" s="325">
        <f t="shared" si="40"/>
        <v>0</v>
      </c>
      <c r="AD93" s="325">
        <f t="shared" si="40"/>
        <v>0</v>
      </c>
      <c r="AE93" s="325">
        <f t="shared" si="40"/>
        <v>0</v>
      </c>
      <c r="AF93" s="325">
        <f t="shared" si="40"/>
        <v>0</v>
      </c>
      <c r="AG93" s="325">
        <f t="shared" si="40"/>
        <v>0</v>
      </c>
      <c r="AH93" s="325">
        <f t="shared" si="40"/>
        <v>0</v>
      </c>
      <c r="AI93" s="325">
        <f t="shared" si="40"/>
        <v>0</v>
      </c>
      <c r="AJ93" s="325">
        <f t="shared" si="40"/>
        <v>0</v>
      </c>
      <c r="AK93" s="325">
        <f>AK33+AK52+AK62+AK90</f>
        <v>22</v>
      </c>
    </row>
    <row r="94" spans="1:37" s="277" customFormat="1" ht="21" customHeight="1" x14ac:dyDescent="0.4">
      <c r="A94" s="326"/>
      <c r="B94" s="327"/>
      <c r="C94" s="327"/>
      <c r="D94" s="327"/>
      <c r="E94" s="327"/>
      <c r="F94" s="328"/>
      <c r="G94" s="324" t="s">
        <v>161</v>
      </c>
      <c r="H94" s="325">
        <f>H34+H53+H63+H91</f>
        <v>11</v>
      </c>
      <c r="I94" s="325">
        <f t="shared" si="39"/>
        <v>13</v>
      </c>
      <c r="J94" s="325">
        <f t="shared" si="39"/>
        <v>9</v>
      </c>
      <c r="K94" s="325">
        <f t="shared" si="39"/>
        <v>13</v>
      </c>
      <c r="L94" s="325">
        <f t="shared" si="39"/>
        <v>8</v>
      </c>
      <c r="M94" s="325">
        <f t="shared" si="39"/>
        <v>11</v>
      </c>
      <c r="N94" s="325">
        <f t="shared" si="39"/>
        <v>10</v>
      </c>
      <c r="O94" s="325">
        <f t="shared" si="39"/>
        <v>13</v>
      </c>
      <c r="P94" s="325">
        <f t="shared" si="39"/>
        <v>9</v>
      </c>
      <c r="Q94" s="325">
        <f t="shared" si="39"/>
        <v>14</v>
      </c>
      <c r="R94" s="325">
        <f t="shared" si="39"/>
        <v>13</v>
      </c>
      <c r="S94" s="325">
        <f t="shared" si="39"/>
        <v>4</v>
      </c>
      <c r="T94" s="325">
        <f t="shared" si="39"/>
        <v>10</v>
      </c>
      <c r="U94" s="325">
        <f t="shared" si="39"/>
        <v>12</v>
      </c>
      <c r="V94" s="325">
        <f t="shared" si="39"/>
        <v>9</v>
      </c>
      <c r="W94" s="325">
        <f t="shared" si="39"/>
        <v>0</v>
      </c>
      <c r="X94" s="325">
        <f>X63+X91</f>
        <v>4</v>
      </c>
      <c r="Y94" s="325">
        <f t="shared" ref="Y94:AJ94" si="41">Y34+Y53+Y63+Y91</f>
        <v>2</v>
      </c>
      <c r="Z94" s="325">
        <f t="shared" si="41"/>
        <v>0</v>
      </c>
      <c r="AA94" s="325">
        <f t="shared" si="41"/>
        <v>0</v>
      </c>
      <c r="AB94" s="325">
        <f t="shared" si="41"/>
        <v>0</v>
      </c>
      <c r="AC94" s="325">
        <f t="shared" si="41"/>
        <v>0</v>
      </c>
      <c r="AD94" s="325">
        <f t="shared" si="41"/>
        <v>0</v>
      </c>
      <c r="AE94" s="325">
        <f t="shared" si="41"/>
        <v>0</v>
      </c>
      <c r="AF94" s="325">
        <f t="shared" si="41"/>
        <v>0</v>
      </c>
      <c r="AG94" s="325">
        <f t="shared" si="41"/>
        <v>0</v>
      </c>
      <c r="AH94" s="325">
        <f t="shared" si="41"/>
        <v>0</v>
      </c>
      <c r="AI94" s="325">
        <f t="shared" si="41"/>
        <v>0</v>
      </c>
      <c r="AJ94" s="325">
        <f t="shared" si="41"/>
        <v>0</v>
      </c>
      <c r="AK94" s="325">
        <f>AK34+AK53+AK63+AK91</f>
        <v>19</v>
      </c>
    </row>
    <row r="95" spans="1:37" s="277" customFormat="1" ht="21" customHeight="1" x14ac:dyDescent="0.4">
      <c r="A95" s="329"/>
      <c r="B95" s="330"/>
      <c r="C95" s="330"/>
      <c r="D95" s="330"/>
      <c r="E95" s="330"/>
      <c r="F95" s="331"/>
      <c r="G95" s="324" t="s">
        <v>15</v>
      </c>
      <c r="H95" s="332">
        <f>IFERROR(IF(H94&gt;0,ROUND((H94/H93)*100,2),"N/A"),0)</f>
        <v>78.569999999999993</v>
      </c>
      <c r="I95" s="332">
        <f t="shared" ref="I95:AK95" si="42">IFERROR(IF(I94&gt;0,ROUND((I94/I93)*100,2),"N/A"),0)</f>
        <v>81.25</v>
      </c>
      <c r="J95" s="332">
        <f t="shared" si="42"/>
        <v>60</v>
      </c>
      <c r="K95" s="332">
        <f t="shared" si="42"/>
        <v>92.86</v>
      </c>
      <c r="L95" s="332">
        <f t="shared" si="42"/>
        <v>57.14</v>
      </c>
      <c r="M95" s="332">
        <f t="shared" si="42"/>
        <v>64.709999999999994</v>
      </c>
      <c r="N95" s="332">
        <f t="shared" si="42"/>
        <v>71.430000000000007</v>
      </c>
      <c r="O95" s="332">
        <f t="shared" si="42"/>
        <v>86.67</v>
      </c>
      <c r="P95" s="332">
        <f t="shared" si="42"/>
        <v>60</v>
      </c>
      <c r="Q95" s="332">
        <f t="shared" si="42"/>
        <v>93.33</v>
      </c>
      <c r="R95" s="332">
        <f t="shared" si="42"/>
        <v>86.67</v>
      </c>
      <c r="S95" s="332">
        <f t="shared" si="42"/>
        <v>28.57</v>
      </c>
      <c r="T95" s="332">
        <f t="shared" si="42"/>
        <v>71.430000000000007</v>
      </c>
      <c r="U95" s="332">
        <f t="shared" si="42"/>
        <v>80</v>
      </c>
      <c r="V95" s="332">
        <f t="shared" si="42"/>
        <v>64.290000000000006</v>
      </c>
      <c r="W95" s="332" t="str">
        <f t="shared" si="42"/>
        <v>N/A</v>
      </c>
      <c r="X95" s="332">
        <f t="shared" si="42"/>
        <v>57.14</v>
      </c>
      <c r="Y95" s="332">
        <f t="shared" si="42"/>
        <v>100</v>
      </c>
      <c r="Z95" s="332" t="str">
        <f t="shared" si="42"/>
        <v>N/A</v>
      </c>
      <c r="AA95" s="332" t="str">
        <f t="shared" si="42"/>
        <v>N/A</v>
      </c>
      <c r="AB95" s="332" t="str">
        <f t="shared" si="42"/>
        <v>N/A</v>
      </c>
      <c r="AC95" s="332" t="str">
        <f t="shared" si="42"/>
        <v>N/A</v>
      </c>
      <c r="AD95" s="332" t="str">
        <f t="shared" si="42"/>
        <v>N/A</v>
      </c>
      <c r="AE95" s="332" t="str">
        <f t="shared" si="42"/>
        <v>N/A</v>
      </c>
      <c r="AF95" s="332" t="str">
        <f t="shared" si="42"/>
        <v>N/A</v>
      </c>
      <c r="AG95" s="332" t="str">
        <f t="shared" si="42"/>
        <v>N/A</v>
      </c>
      <c r="AH95" s="332" t="str">
        <f t="shared" si="42"/>
        <v>N/A</v>
      </c>
      <c r="AI95" s="332" t="str">
        <f t="shared" si="42"/>
        <v>N/A</v>
      </c>
      <c r="AJ95" s="332" t="str">
        <f t="shared" si="42"/>
        <v>N/A</v>
      </c>
      <c r="AK95" s="332">
        <f t="shared" si="42"/>
        <v>86.36</v>
      </c>
    </row>
    <row r="96" spans="1:37" s="277" customFormat="1" x14ac:dyDescent="0.55000000000000004">
      <c r="A96" s="333"/>
      <c r="B96" s="281"/>
      <c r="C96" s="281"/>
      <c r="D96" s="281"/>
      <c r="E96" s="281"/>
      <c r="F96" s="334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AK96" s="278"/>
    </row>
    <row r="97" spans="1:37" s="277" customFormat="1" x14ac:dyDescent="0.55000000000000004">
      <c r="A97" s="333"/>
      <c r="B97" s="281"/>
      <c r="C97" s="281"/>
      <c r="D97" s="281"/>
      <c r="E97" s="281"/>
      <c r="F97" s="334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AK97" s="278"/>
    </row>
    <row r="98" spans="1:37" s="277" customFormat="1" x14ac:dyDescent="0.55000000000000004">
      <c r="A98" s="333"/>
      <c r="B98" s="281"/>
      <c r="C98" s="281"/>
      <c r="D98" s="281"/>
      <c r="E98" s="281"/>
      <c r="F98" s="334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AK98" s="278"/>
    </row>
    <row r="99" spans="1:37" s="277" customFormat="1" x14ac:dyDescent="0.55000000000000004">
      <c r="A99" s="333"/>
      <c r="B99" s="281"/>
      <c r="C99" s="281"/>
      <c r="D99" s="281"/>
      <c r="E99" s="281"/>
      <c r="F99" s="334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AK99" s="278"/>
    </row>
    <row r="100" spans="1:37" s="277" customFormat="1" x14ac:dyDescent="0.55000000000000004">
      <c r="A100" s="333"/>
      <c r="B100" s="281"/>
      <c r="C100" s="281"/>
      <c r="D100" s="281"/>
      <c r="E100" s="281"/>
      <c r="F100" s="334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AK100" s="278"/>
    </row>
    <row r="101" spans="1:37" s="277" customFormat="1" x14ac:dyDescent="0.55000000000000004">
      <c r="A101" s="333"/>
      <c r="B101" s="281"/>
      <c r="C101" s="281"/>
      <c r="D101" s="281"/>
      <c r="E101" s="281"/>
      <c r="F101" s="334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AK101" s="278"/>
    </row>
    <row r="102" spans="1:37" s="277" customFormat="1" x14ac:dyDescent="0.55000000000000004">
      <c r="A102" s="333"/>
      <c r="B102" s="281"/>
      <c r="C102" s="281"/>
      <c r="D102" s="281"/>
      <c r="E102" s="281"/>
      <c r="F102" s="334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AK102" s="278"/>
    </row>
    <row r="103" spans="1:37" s="277" customFormat="1" x14ac:dyDescent="0.55000000000000004">
      <c r="A103" s="333"/>
      <c r="B103" s="281"/>
      <c r="C103" s="281"/>
      <c r="D103" s="281"/>
      <c r="E103" s="281"/>
      <c r="F103" s="334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AK103" s="278"/>
    </row>
    <row r="104" spans="1:37" s="277" customFormat="1" x14ac:dyDescent="0.55000000000000004">
      <c r="A104" s="333"/>
      <c r="B104" s="281"/>
      <c r="C104" s="281"/>
      <c r="D104" s="281"/>
      <c r="E104" s="281"/>
      <c r="F104" s="334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AK104" s="278"/>
    </row>
    <row r="105" spans="1:37" s="277" customFormat="1" x14ac:dyDescent="0.55000000000000004">
      <c r="A105" s="333"/>
      <c r="B105" s="281"/>
      <c r="C105" s="281"/>
      <c r="D105" s="281"/>
      <c r="E105" s="281"/>
      <c r="F105" s="334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AK105" s="278"/>
    </row>
    <row r="106" spans="1:37" s="277" customFormat="1" x14ac:dyDescent="0.55000000000000004">
      <c r="A106" s="333"/>
      <c r="B106" s="281"/>
      <c r="C106" s="281"/>
      <c r="D106" s="281"/>
      <c r="E106" s="281"/>
      <c r="F106" s="334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AK106" s="278"/>
    </row>
    <row r="107" spans="1:37" s="277" customFormat="1" x14ac:dyDescent="0.55000000000000004">
      <c r="A107" s="333"/>
      <c r="B107" s="281"/>
      <c r="C107" s="281"/>
      <c r="D107" s="281"/>
      <c r="E107" s="281"/>
      <c r="F107" s="334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AK107" s="278"/>
    </row>
    <row r="108" spans="1:37" s="277" customFormat="1" x14ac:dyDescent="0.55000000000000004">
      <c r="A108" s="333"/>
      <c r="B108" s="281"/>
      <c r="C108" s="281"/>
      <c r="D108" s="281"/>
      <c r="E108" s="281"/>
      <c r="F108" s="334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AK108" s="278"/>
    </row>
    <row r="109" spans="1:37" s="277" customFormat="1" x14ac:dyDescent="0.55000000000000004">
      <c r="A109" s="333"/>
      <c r="B109" s="281"/>
      <c r="C109" s="281"/>
      <c r="D109" s="281"/>
      <c r="E109" s="281"/>
      <c r="F109" s="334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AK109" s="278"/>
    </row>
    <row r="110" spans="1:37" s="277" customFormat="1" x14ac:dyDescent="0.55000000000000004">
      <c r="A110" s="333"/>
      <c r="B110" s="281"/>
      <c r="C110" s="281"/>
      <c r="D110" s="281"/>
      <c r="E110" s="281"/>
      <c r="F110" s="334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AK110" s="278"/>
    </row>
    <row r="111" spans="1:37" s="277" customFormat="1" x14ac:dyDescent="0.55000000000000004">
      <c r="A111" s="333"/>
      <c r="B111" s="281"/>
      <c r="C111" s="281"/>
      <c r="D111" s="281"/>
      <c r="E111" s="281"/>
      <c r="F111" s="334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AK111" s="278"/>
    </row>
    <row r="112" spans="1:37" s="277" customFormat="1" x14ac:dyDescent="0.55000000000000004">
      <c r="A112" s="333"/>
      <c r="B112" s="281"/>
      <c r="C112" s="281"/>
      <c r="D112" s="281"/>
      <c r="E112" s="281"/>
      <c r="F112" s="334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AK112" s="278"/>
    </row>
    <row r="113" spans="1:37" s="277" customFormat="1" x14ac:dyDescent="0.55000000000000004">
      <c r="A113" s="333"/>
      <c r="B113" s="281"/>
      <c r="C113" s="281"/>
      <c r="D113" s="281"/>
      <c r="E113" s="281"/>
      <c r="F113" s="334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AK113" s="278"/>
    </row>
    <row r="114" spans="1:37" s="277" customFormat="1" x14ac:dyDescent="0.55000000000000004">
      <c r="A114" s="333"/>
      <c r="B114" s="281"/>
      <c r="C114" s="281"/>
      <c r="D114" s="281"/>
      <c r="E114" s="281"/>
      <c r="F114" s="334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AK114" s="278"/>
    </row>
    <row r="115" spans="1:37" s="277" customFormat="1" x14ac:dyDescent="0.55000000000000004">
      <c r="A115" s="333"/>
      <c r="B115" s="281"/>
      <c r="C115" s="281"/>
      <c r="D115" s="281"/>
      <c r="E115" s="281"/>
      <c r="F115" s="334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AK115" s="278"/>
    </row>
    <row r="116" spans="1:37" s="277" customFormat="1" x14ac:dyDescent="0.55000000000000004">
      <c r="A116" s="333"/>
      <c r="B116" s="281"/>
      <c r="C116" s="281"/>
      <c r="D116" s="281"/>
      <c r="E116" s="281"/>
      <c r="F116" s="334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AK116" s="278"/>
    </row>
    <row r="117" spans="1:37" s="277" customFormat="1" x14ac:dyDescent="0.55000000000000004">
      <c r="A117" s="333"/>
      <c r="B117" s="281"/>
      <c r="C117" s="281"/>
      <c r="D117" s="281"/>
      <c r="E117" s="281"/>
      <c r="F117" s="334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AK117" s="278"/>
    </row>
    <row r="118" spans="1:37" s="277" customFormat="1" x14ac:dyDescent="0.55000000000000004">
      <c r="A118" s="333"/>
      <c r="B118" s="281"/>
      <c r="C118" s="281"/>
      <c r="D118" s="281"/>
      <c r="E118" s="281"/>
      <c r="F118" s="334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AK118" s="278"/>
    </row>
    <row r="119" spans="1:37" s="277" customFormat="1" x14ac:dyDescent="0.55000000000000004">
      <c r="A119" s="333"/>
      <c r="B119" s="281"/>
      <c r="C119" s="281"/>
      <c r="D119" s="281"/>
      <c r="E119" s="281"/>
      <c r="F119" s="334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AK119" s="278"/>
    </row>
    <row r="120" spans="1:37" s="277" customFormat="1" x14ac:dyDescent="0.55000000000000004">
      <c r="A120" s="333"/>
      <c r="B120" s="281"/>
      <c r="C120" s="281"/>
      <c r="D120" s="281"/>
      <c r="E120" s="281"/>
      <c r="F120" s="334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AK120" s="278"/>
    </row>
    <row r="121" spans="1:37" s="277" customFormat="1" x14ac:dyDescent="0.55000000000000004">
      <c r="A121" s="333"/>
      <c r="B121" s="281"/>
      <c r="C121" s="281"/>
      <c r="D121" s="281"/>
      <c r="E121" s="281"/>
      <c r="F121" s="334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AK121" s="278"/>
    </row>
    <row r="122" spans="1:37" s="277" customFormat="1" x14ac:dyDescent="0.55000000000000004">
      <c r="A122" s="333"/>
      <c r="B122" s="281"/>
      <c r="C122" s="281"/>
      <c r="D122" s="281"/>
      <c r="E122" s="281"/>
      <c r="F122" s="334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AK122" s="278"/>
    </row>
    <row r="123" spans="1:37" s="277" customFormat="1" x14ac:dyDescent="0.55000000000000004">
      <c r="A123" s="333"/>
      <c r="B123" s="281"/>
      <c r="C123" s="281"/>
      <c r="D123" s="281"/>
      <c r="E123" s="281"/>
      <c r="F123" s="334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AK123" s="278"/>
    </row>
    <row r="124" spans="1:37" s="277" customFormat="1" x14ac:dyDescent="0.55000000000000004">
      <c r="A124" s="333"/>
      <c r="B124" s="281"/>
      <c r="C124" s="281"/>
      <c r="D124" s="281"/>
      <c r="E124" s="281"/>
      <c r="F124" s="334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AK124" s="278"/>
    </row>
    <row r="125" spans="1:37" s="277" customFormat="1" x14ac:dyDescent="0.55000000000000004">
      <c r="A125" s="333"/>
      <c r="B125" s="281"/>
      <c r="C125" s="281"/>
      <c r="D125" s="281"/>
      <c r="E125" s="281"/>
      <c r="F125" s="334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AK125" s="278"/>
    </row>
    <row r="126" spans="1:37" s="277" customFormat="1" x14ac:dyDescent="0.55000000000000004">
      <c r="A126" s="333"/>
      <c r="B126" s="281"/>
      <c r="C126" s="281"/>
      <c r="D126" s="281"/>
      <c r="E126" s="281"/>
      <c r="F126" s="334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AK126" s="278"/>
    </row>
    <row r="127" spans="1:37" s="277" customFormat="1" x14ac:dyDescent="0.55000000000000004">
      <c r="A127" s="333"/>
      <c r="B127" s="281"/>
      <c r="C127" s="281"/>
      <c r="D127" s="281"/>
      <c r="E127" s="281"/>
      <c r="F127" s="334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AK127" s="278"/>
    </row>
    <row r="128" spans="1:37" s="277" customFormat="1" x14ac:dyDescent="0.55000000000000004">
      <c r="A128" s="333"/>
      <c r="B128" s="281"/>
      <c r="C128" s="281"/>
      <c r="D128" s="281"/>
      <c r="E128" s="281"/>
      <c r="F128" s="334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AK128" s="278"/>
    </row>
    <row r="129" spans="1:37" s="277" customFormat="1" x14ac:dyDescent="0.55000000000000004">
      <c r="A129" s="333"/>
      <c r="B129" s="281"/>
      <c r="C129" s="281"/>
      <c r="D129" s="281"/>
      <c r="E129" s="281"/>
      <c r="F129" s="334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AK129" s="278"/>
    </row>
    <row r="130" spans="1:37" s="277" customFormat="1" x14ac:dyDescent="0.55000000000000004">
      <c r="A130" s="333"/>
      <c r="B130" s="281"/>
      <c r="C130" s="281"/>
      <c r="D130" s="281"/>
      <c r="E130" s="281"/>
      <c r="F130" s="334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AK130" s="278"/>
    </row>
    <row r="131" spans="1:37" s="277" customFormat="1" x14ac:dyDescent="0.55000000000000004">
      <c r="A131" s="333"/>
      <c r="B131" s="281"/>
      <c r="C131" s="281"/>
      <c r="D131" s="281"/>
      <c r="E131" s="281"/>
      <c r="F131" s="334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AK131" s="278"/>
    </row>
    <row r="132" spans="1:37" s="277" customFormat="1" x14ac:dyDescent="0.55000000000000004">
      <c r="A132" s="333"/>
      <c r="B132" s="281"/>
      <c r="C132" s="281"/>
      <c r="D132" s="281"/>
      <c r="E132" s="281"/>
      <c r="F132" s="334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AK132" s="278"/>
    </row>
    <row r="133" spans="1:37" s="277" customFormat="1" x14ac:dyDescent="0.55000000000000004">
      <c r="A133" s="333"/>
      <c r="B133" s="281"/>
      <c r="C133" s="281"/>
      <c r="D133" s="281"/>
      <c r="E133" s="281"/>
      <c r="F133" s="334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AK133" s="278"/>
    </row>
    <row r="134" spans="1:37" s="277" customFormat="1" x14ac:dyDescent="0.55000000000000004">
      <c r="A134" s="333"/>
      <c r="B134" s="281"/>
      <c r="C134" s="281"/>
      <c r="D134" s="281"/>
      <c r="E134" s="281"/>
      <c r="F134" s="334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AK134" s="278"/>
    </row>
    <row r="135" spans="1:37" s="277" customFormat="1" x14ac:dyDescent="0.55000000000000004">
      <c r="A135" s="333"/>
      <c r="B135" s="281"/>
      <c r="C135" s="281"/>
      <c r="D135" s="281"/>
      <c r="E135" s="281"/>
      <c r="F135" s="334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AK135" s="278"/>
    </row>
    <row r="136" spans="1:37" s="277" customFormat="1" x14ac:dyDescent="0.55000000000000004">
      <c r="A136" s="333"/>
      <c r="B136" s="281"/>
      <c r="C136" s="281"/>
      <c r="D136" s="281"/>
      <c r="E136" s="281"/>
      <c r="F136" s="334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AK136" s="278"/>
    </row>
    <row r="137" spans="1:37" s="277" customFormat="1" x14ac:dyDescent="0.55000000000000004">
      <c r="A137" s="333"/>
      <c r="B137" s="281"/>
      <c r="C137" s="281"/>
      <c r="D137" s="281"/>
      <c r="E137" s="281"/>
      <c r="F137" s="334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AK137" s="278"/>
    </row>
    <row r="138" spans="1:37" s="277" customFormat="1" x14ac:dyDescent="0.55000000000000004">
      <c r="A138" s="333"/>
      <c r="B138" s="281"/>
      <c r="C138" s="281"/>
      <c r="D138" s="281"/>
      <c r="E138" s="281"/>
      <c r="F138" s="334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AK138" s="278"/>
    </row>
    <row r="139" spans="1:37" s="277" customFormat="1" x14ac:dyDescent="0.55000000000000004">
      <c r="A139" s="333"/>
      <c r="B139" s="281"/>
      <c r="C139" s="281"/>
      <c r="D139" s="281"/>
      <c r="E139" s="281"/>
      <c r="F139" s="334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AK139" s="278"/>
    </row>
    <row r="140" spans="1:37" s="277" customFormat="1" x14ac:dyDescent="0.55000000000000004">
      <c r="A140" s="333"/>
      <c r="B140" s="281"/>
      <c r="C140" s="281"/>
      <c r="D140" s="281"/>
      <c r="E140" s="281"/>
      <c r="F140" s="334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AK140" s="278"/>
    </row>
    <row r="141" spans="1:37" s="277" customFormat="1" x14ac:dyDescent="0.55000000000000004">
      <c r="A141" s="333"/>
      <c r="B141" s="281"/>
      <c r="C141" s="281"/>
      <c r="D141" s="281"/>
      <c r="E141" s="281"/>
      <c r="F141" s="334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AK141" s="278"/>
    </row>
    <row r="142" spans="1:37" s="277" customFormat="1" x14ac:dyDescent="0.55000000000000004">
      <c r="A142" s="333"/>
      <c r="B142" s="281"/>
      <c r="C142" s="281"/>
      <c r="D142" s="281"/>
      <c r="E142" s="281"/>
      <c r="F142" s="334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AK142" s="278"/>
    </row>
    <row r="143" spans="1:37" s="277" customFormat="1" x14ac:dyDescent="0.55000000000000004">
      <c r="A143" s="333"/>
      <c r="B143" s="281"/>
      <c r="C143" s="281"/>
      <c r="D143" s="281"/>
      <c r="E143" s="281"/>
      <c r="F143" s="334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AK143" s="278"/>
    </row>
    <row r="144" spans="1:37" s="277" customFormat="1" x14ac:dyDescent="0.55000000000000004">
      <c r="A144" s="333"/>
      <c r="B144" s="281"/>
      <c r="C144" s="281"/>
      <c r="D144" s="281"/>
      <c r="E144" s="281"/>
      <c r="F144" s="334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AK144" s="278"/>
    </row>
    <row r="145" spans="1:37" s="277" customFormat="1" x14ac:dyDescent="0.55000000000000004">
      <c r="A145" s="333"/>
      <c r="B145" s="281"/>
      <c r="C145" s="281"/>
      <c r="D145" s="281"/>
      <c r="E145" s="281"/>
      <c r="F145" s="334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AK145" s="278"/>
    </row>
    <row r="146" spans="1:37" s="277" customFormat="1" x14ac:dyDescent="0.55000000000000004">
      <c r="A146" s="333"/>
      <c r="B146" s="281"/>
      <c r="C146" s="281"/>
      <c r="D146" s="281"/>
      <c r="E146" s="281"/>
      <c r="F146" s="334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AK146" s="278"/>
    </row>
    <row r="147" spans="1:37" s="277" customFormat="1" x14ac:dyDescent="0.55000000000000004">
      <c r="A147" s="333"/>
      <c r="B147" s="281"/>
      <c r="C147" s="281"/>
      <c r="D147" s="281"/>
      <c r="E147" s="281"/>
      <c r="F147" s="334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AK147" s="278"/>
    </row>
    <row r="148" spans="1:37" s="277" customFormat="1" x14ac:dyDescent="0.55000000000000004">
      <c r="A148" s="333"/>
      <c r="B148" s="281"/>
      <c r="C148" s="281"/>
      <c r="D148" s="281"/>
      <c r="E148" s="281"/>
      <c r="F148" s="334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AK148" s="278"/>
    </row>
    <row r="149" spans="1:37" s="277" customFormat="1" x14ac:dyDescent="0.55000000000000004">
      <c r="A149" s="333"/>
      <c r="B149" s="281"/>
      <c r="C149" s="281"/>
      <c r="D149" s="281"/>
      <c r="E149" s="281"/>
      <c r="F149" s="334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AK149" s="278"/>
    </row>
    <row r="150" spans="1:37" s="277" customFormat="1" x14ac:dyDescent="0.55000000000000004">
      <c r="A150" s="333"/>
      <c r="B150" s="281"/>
      <c r="C150" s="281"/>
      <c r="D150" s="281"/>
      <c r="E150" s="281"/>
      <c r="F150" s="334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AK150" s="278"/>
    </row>
    <row r="151" spans="1:37" s="277" customFormat="1" x14ac:dyDescent="0.55000000000000004">
      <c r="A151" s="333"/>
      <c r="B151" s="281"/>
      <c r="C151" s="281"/>
      <c r="D151" s="281"/>
      <c r="E151" s="281"/>
      <c r="F151" s="334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AK151" s="278"/>
    </row>
    <row r="152" spans="1:37" s="277" customFormat="1" x14ac:dyDescent="0.55000000000000004">
      <c r="A152" s="333"/>
      <c r="B152" s="281"/>
      <c r="C152" s="281"/>
      <c r="D152" s="281"/>
      <c r="E152" s="281"/>
      <c r="F152" s="334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AK152" s="278"/>
    </row>
    <row r="153" spans="1:37" s="277" customFormat="1" x14ac:dyDescent="0.55000000000000004">
      <c r="A153" s="333"/>
      <c r="B153" s="281"/>
      <c r="C153" s="281"/>
      <c r="D153" s="281"/>
      <c r="E153" s="281"/>
      <c r="F153" s="334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AK153" s="278"/>
    </row>
    <row r="154" spans="1:37" s="277" customFormat="1" x14ac:dyDescent="0.55000000000000004">
      <c r="A154" s="333"/>
      <c r="B154" s="281"/>
      <c r="C154" s="281"/>
      <c r="D154" s="281"/>
      <c r="E154" s="281"/>
      <c r="F154" s="334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AK154" s="278"/>
    </row>
    <row r="155" spans="1:37" s="277" customFormat="1" x14ac:dyDescent="0.55000000000000004">
      <c r="A155" s="333"/>
      <c r="B155" s="281"/>
      <c r="C155" s="281"/>
      <c r="D155" s="281"/>
      <c r="E155" s="281"/>
      <c r="F155" s="334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AK155" s="278"/>
    </row>
    <row r="156" spans="1:37" s="277" customFormat="1" x14ac:dyDescent="0.55000000000000004">
      <c r="A156" s="333"/>
      <c r="B156" s="281"/>
      <c r="C156" s="281"/>
      <c r="D156" s="281"/>
      <c r="E156" s="281"/>
      <c r="F156" s="334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AK156" s="278"/>
    </row>
    <row r="157" spans="1:37" s="277" customFormat="1" x14ac:dyDescent="0.55000000000000004">
      <c r="A157" s="333"/>
      <c r="B157" s="281"/>
      <c r="C157" s="281"/>
      <c r="D157" s="281"/>
      <c r="E157" s="281"/>
      <c r="F157" s="334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AK157" s="278"/>
    </row>
    <row r="158" spans="1:37" s="277" customFormat="1" x14ac:dyDescent="0.55000000000000004">
      <c r="A158" s="333"/>
      <c r="B158" s="281"/>
      <c r="C158" s="281"/>
      <c r="D158" s="281"/>
      <c r="E158" s="281"/>
      <c r="F158" s="334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AK158" s="278"/>
    </row>
    <row r="159" spans="1:37" s="277" customFormat="1" x14ac:dyDescent="0.55000000000000004">
      <c r="A159" s="333"/>
      <c r="B159" s="281"/>
      <c r="C159" s="281"/>
      <c r="D159" s="281"/>
      <c r="E159" s="281"/>
      <c r="F159" s="334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AK159" s="278"/>
    </row>
    <row r="160" spans="1:37" s="277" customFormat="1" x14ac:dyDescent="0.55000000000000004">
      <c r="A160" s="333"/>
      <c r="B160" s="281"/>
      <c r="C160" s="281"/>
      <c r="D160" s="281"/>
      <c r="E160" s="281"/>
      <c r="F160" s="334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AK160" s="278"/>
    </row>
    <row r="161" spans="1:37" s="277" customFormat="1" x14ac:dyDescent="0.55000000000000004">
      <c r="A161" s="333"/>
      <c r="B161" s="281"/>
      <c r="C161" s="281"/>
      <c r="D161" s="281"/>
      <c r="E161" s="281"/>
      <c r="F161" s="334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AK161" s="278"/>
    </row>
    <row r="162" spans="1:37" s="277" customFormat="1" x14ac:dyDescent="0.55000000000000004">
      <c r="A162" s="333"/>
      <c r="B162" s="281"/>
      <c r="C162" s="281"/>
      <c r="D162" s="281"/>
      <c r="E162" s="281"/>
      <c r="F162" s="334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AK162" s="278"/>
    </row>
    <row r="163" spans="1:37" s="277" customFormat="1" x14ac:dyDescent="0.55000000000000004">
      <c r="A163" s="333"/>
      <c r="B163" s="281"/>
      <c r="C163" s="281"/>
      <c r="D163" s="281"/>
      <c r="E163" s="281"/>
      <c r="F163" s="334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AK163" s="278"/>
    </row>
    <row r="164" spans="1:37" s="277" customFormat="1" x14ac:dyDescent="0.55000000000000004">
      <c r="A164" s="333"/>
      <c r="B164" s="281"/>
      <c r="C164" s="281"/>
      <c r="D164" s="281"/>
      <c r="E164" s="281"/>
      <c r="F164" s="334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AK164" s="278"/>
    </row>
    <row r="165" spans="1:37" s="277" customFormat="1" x14ac:dyDescent="0.55000000000000004">
      <c r="A165" s="333"/>
      <c r="B165" s="281"/>
      <c r="C165" s="281"/>
      <c r="D165" s="281"/>
      <c r="E165" s="281"/>
      <c r="F165" s="334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AK165" s="278"/>
    </row>
    <row r="166" spans="1:37" s="277" customFormat="1" x14ac:dyDescent="0.55000000000000004">
      <c r="A166" s="333"/>
      <c r="B166" s="281"/>
      <c r="C166" s="281"/>
      <c r="D166" s="281"/>
      <c r="E166" s="281"/>
      <c r="F166" s="334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AK166" s="278"/>
    </row>
    <row r="167" spans="1:37" s="277" customFormat="1" x14ac:dyDescent="0.55000000000000004">
      <c r="A167" s="333"/>
      <c r="B167" s="281"/>
      <c r="C167" s="281"/>
      <c r="D167" s="281"/>
      <c r="E167" s="281"/>
      <c r="F167" s="334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AK167" s="278"/>
    </row>
    <row r="168" spans="1:37" s="277" customFormat="1" x14ac:dyDescent="0.55000000000000004">
      <c r="A168" s="333"/>
      <c r="B168" s="281"/>
      <c r="C168" s="281"/>
      <c r="D168" s="281"/>
      <c r="E168" s="281"/>
      <c r="F168" s="334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AK168" s="278"/>
    </row>
    <row r="169" spans="1:37" s="277" customFormat="1" x14ac:dyDescent="0.55000000000000004">
      <c r="A169" s="333"/>
      <c r="B169" s="281"/>
      <c r="C169" s="281"/>
      <c r="D169" s="281"/>
      <c r="E169" s="281"/>
      <c r="F169" s="334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AK169" s="278"/>
    </row>
    <row r="170" spans="1:37" s="277" customFormat="1" x14ac:dyDescent="0.55000000000000004">
      <c r="A170" s="333"/>
      <c r="B170" s="281"/>
      <c r="C170" s="281"/>
      <c r="D170" s="281"/>
      <c r="E170" s="281"/>
      <c r="F170" s="334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AK170" s="278"/>
    </row>
    <row r="171" spans="1:37" s="277" customFormat="1" x14ac:dyDescent="0.55000000000000004">
      <c r="A171" s="333"/>
      <c r="B171" s="281"/>
      <c r="C171" s="281"/>
      <c r="D171" s="281"/>
      <c r="E171" s="281"/>
      <c r="F171" s="334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AK171" s="278"/>
    </row>
    <row r="172" spans="1:37" s="277" customFormat="1" x14ac:dyDescent="0.55000000000000004">
      <c r="A172" s="333"/>
      <c r="B172" s="281"/>
      <c r="C172" s="281"/>
      <c r="D172" s="281"/>
      <c r="E172" s="281"/>
      <c r="F172" s="334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AK172" s="278"/>
    </row>
    <row r="173" spans="1:37" s="277" customFormat="1" x14ac:dyDescent="0.55000000000000004">
      <c r="A173" s="333"/>
      <c r="B173" s="281"/>
      <c r="C173" s="281"/>
      <c r="D173" s="281"/>
      <c r="E173" s="281"/>
      <c r="F173" s="334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AK173" s="278"/>
    </row>
    <row r="174" spans="1:37" s="277" customFormat="1" x14ac:dyDescent="0.55000000000000004">
      <c r="A174" s="333"/>
      <c r="B174" s="281"/>
      <c r="C174" s="281"/>
      <c r="D174" s="281"/>
      <c r="E174" s="281"/>
      <c r="F174" s="334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AK174" s="278"/>
    </row>
    <row r="175" spans="1:37" s="277" customFormat="1" x14ac:dyDescent="0.55000000000000004">
      <c r="A175" s="333"/>
      <c r="B175" s="281"/>
      <c r="C175" s="281"/>
      <c r="D175" s="281"/>
      <c r="E175" s="281"/>
      <c r="F175" s="334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AK175" s="278"/>
    </row>
    <row r="176" spans="1:37" s="277" customFormat="1" x14ac:dyDescent="0.55000000000000004">
      <c r="A176" s="333"/>
      <c r="B176" s="281"/>
      <c r="C176" s="281"/>
      <c r="D176" s="281"/>
      <c r="E176" s="281"/>
      <c r="F176" s="334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AK176" s="278"/>
    </row>
    <row r="177" spans="1:37" s="277" customFormat="1" x14ac:dyDescent="0.55000000000000004">
      <c r="A177" s="333"/>
      <c r="B177" s="281"/>
      <c r="C177" s="281"/>
      <c r="D177" s="281"/>
      <c r="E177" s="281"/>
      <c r="F177" s="334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AK177" s="278"/>
    </row>
    <row r="178" spans="1:37" s="277" customFormat="1" x14ac:dyDescent="0.55000000000000004">
      <c r="A178" s="333"/>
      <c r="B178" s="281"/>
      <c r="C178" s="281"/>
      <c r="D178" s="281"/>
      <c r="E178" s="281"/>
      <c r="F178" s="334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AK178" s="278"/>
    </row>
    <row r="179" spans="1:37" s="277" customFormat="1" x14ac:dyDescent="0.55000000000000004">
      <c r="A179" s="333"/>
      <c r="B179" s="281"/>
      <c r="C179" s="281"/>
      <c r="D179" s="281"/>
      <c r="E179" s="281"/>
      <c r="F179" s="334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AK179" s="278"/>
    </row>
    <row r="180" spans="1:37" s="277" customFormat="1" x14ac:dyDescent="0.55000000000000004">
      <c r="A180" s="333"/>
      <c r="B180" s="281"/>
      <c r="C180" s="281"/>
      <c r="D180" s="281"/>
      <c r="E180" s="281"/>
      <c r="F180" s="334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AK180" s="278"/>
    </row>
    <row r="181" spans="1:37" s="277" customFormat="1" x14ac:dyDescent="0.55000000000000004">
      <c r="A181" s="333"/>
      <c r="B181" s="281"/>
      <c r="C181" s="281"/>
      <c r="D181" s="281"/>
      <c r="E181" s="281"/>
      <c r="F181" s="334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AK181" s="278"/>
    </row>
    <row r="182" spans="1:37" s="277" customFormat="1" x14ac:dyDescent="0.55000000000000004">
      <c r="A182" s="333"/>
      <c r="B182" s="281"/>
      <c r="C182" s="281"/>
      <c r="D182" s="281"/>
      <c r="E182" s="281"/>
      <c r="F182" s="334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AK182" s="278"/>
    </row>
    <row r="183" spans="1:37" s="277" customFormat="1" x14ac:dyDescent="0.55000000000000004">
      <c r="A183" s="333"/>
      <c r="B183" s="281"/>
      <c r="C183" s="281"/>
      <c r="D183" s="281"/>
      <c r="E183" s="281"/>
      <c r="F183" s="334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AK183" s="278"/>
    </row>
    <row r="184" spans="1:37" s="277" customFormat="1" x14ac:dyDescent="0.55000000000000004">
      <c r="A184" s="333"/>
      <c r="B184" s="281"/>
      <c r="C184" s="281"/>
      <c r="D184" s="281"/>
      <c r="E184" s="281"/>
      <c r="F184" s="334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AK184" s="278"/>
    </row>
    <row r="185" spans="1:37" s="277" customFormat="1" x14ac:dyDescent="0.55000000000000004">
      <c r="A185" s="333"/>
      <c r="B185" s="281"/>
      <c r="C185" s="281"/>
      <c r="D185" s="281"/>
      <c r="E185" s="281"/>
      <c r="F185" s="334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AK185" s="278"/>
    </row>
    <row r="186" spans="1:37" s="277" customFormat="1" x14ac:dyDescent="0.55000000000000004">
      <c r="A186" s="333"/>
      <c r="B186" s="281"/>
      <c r="C186" s="281"/>
      <c r="D186" s="281"/>
      <c r="E186" s="281"/>
      <c r="F186" s="334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AK186" s="278"/>
    </row>
    <row r="187" spans="1:37" s="277" customFormat="1" x14ac:dyDescent="0.55000000000000004">
      <c r="A187" s="333"/>
      <c r="B187" s="281"/>
      <c r="C187" s="281"/>
      <c r="D187" s="281"/>
      <c r="E187" s="281"/>
      <c r="F187" s="334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AK187" s="278"/>
    </row>
    <row r="188" spans="1:37" s="277" customFormat="1" x14ac:dyDescent="0.55000000000000004">
      <c r="A188" s="333"/>
      <c r="B188" s="281"/>
      <c r="C188" s="281"/>
      <c r="D188" s="281"/>
      <c r="E188" s="281"/>
      <c r="F188" s="334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AK188" s="278"/>
    </row>
    <row r="189" spans="1:37" s="277" customFormat="1" x14ac:dyDescent="0.55000000000000004">
      <c r="A189" s="333"/>
      <c r="B189" s="281"/>
      <c r="C189" s="281"/>
      <c r="D189" s="281"/>
      <c r="E189" s="281"/>
      <c r="F189" s="334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AK189" s="278"/>
    </row>
    <row r="190" spans="1:37" s="277" customFormat="1" x14ac:dyDescent="0.55000000000000004">
      <c r="A190" s="333"/>
      <c r="B190" s="281"/>
      <c r="C190" s="281"/>
      <c r="D190" s="281"/>
      <c r="E190" s="281"/>
      <c r="F190" s="334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AK190" s="278"/>
    </row>
    <row r="191" spans="1:37" s="277" customFormat="1" x14ac:dyDescent="0.55000000000000004">
      <c r="A191" s="333"/>
      <c r="B191" s="281"/>
      <c r="C191" s="281"/>
      <c r="D191" s="281"/>
      <c r="E191" s="281"/>
      <c r="F191" s="334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AK191" s="278"/>
    </row>
    <row r="192" spans="1:37" s="277" customFormat="1" x14ac:dyDescent="0.55000000000000004">
      <c r="A192" s="333"/>
      <c r="B192" s="281"/>
      <c r="C192" s="281"/>
      <c r="D192" s="281"/>
      <c r="E192" s="281"/>
      <c r="F192" s="334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AK192" s="278"/>
    </row>
    <row r="193" spans="1:37" s="277" customFormat="1" x14ac:dyDescent="0.55000000000000004">
      <c r="A193" s="333"/>
      <c r="B193" s="281"/>
      <c r="C193" s="281"/>
      <c r="D193" s="281"/>
      <c r="E193" s="281"/>
      <c r="F193" s="334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AK193" s="278"/>
    </row>
    <row r="194" spans="1:37" s="277" customFormat="1" x14ac:dyDescent="0.55000000000000004">
      <c r="A194" s="333"/>
      <c r="B194" s="281"/>
      <c r="C194" s="281"/>
      <c r="D194" s="281"/>
      <c r="E194" s="281"/>
      <c r="F194" s="334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AK194" s="278"/>
    </row>
    <row r="195" spans="1:37" s="277" customFormat="1" x14ac:dyDescent="0.55000000000000004">
      <c r="A195" s="333"/>
      <c r="B195" s="281"/>
      <c r="C195" s="281"/>
      <c r="D195" s="281"/>
      <c r="E195" s="281"/>
      <c r="F195" s="334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AK195" s="278"/>
    </row>
    <row r="196" spans="1:37" s="277" customFormat="1" x14ac:dyDescent="0.55000000000000004">
      <c r="A196" s="333"/>
      <c r="B196" s="281"/>
      <c r="C196" s="281"/>
      <c r="D196" s="281"/>
      <c r="E196" s="281"/>
      <c r="F196" s="334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AK196" s="278"/>
    </row>
    <row r="197" spans="1:37" s="277" customFormat="1" x14ac:dyDescent="0.55000000000000004">
      <c r="A197" s="333"/>
      <c r="B197" s="281"/>
      <c r="C197" s="281"/>
      <c r="D197" s="281"/>
      <c r="E197" s="281"/>
      <c r="F197" s="334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AK197" s="278"/>
    </row>
    <row r="198" spans="1:37" s="277" customFormat="1" x14ac:dyDescent="0.55000000000000004">
      <c r="A198" s="333"/>
      <c r="B198" s="281"/>
      <c r="C198" s="281"/>
      <c r="D198" s="281"/>
      <c r="E198" s="281"/>
      <c r="F198" s="334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AK198" s="278"/>
    </row>
    <row r="199" spans="1:37" s="277" customFormat="1" x14ac:dyDescent="0.55000000000000004">
      <c r="A199" s="333"/>
      <c r="B199" s="281"/>
      <c r="C199" s="281"/>
      <c r="D199" s="281"/>
      <c r="E199" s="281"/>
      <c r="F199" s="334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AK199" s="278"/>
    </row>
    <row r="200" spans="1:37" s="277" customFormat="1" x14ac:dyDescent="0.55000000000000004">
      <c r="A200" s="333"/>
      <c r="B200" s="281"/>
      <c r="C200" s="281"/>
      <c r="D200" s="281"/>
      <c r="E200" s="281"/>
      <c r="F200" s="334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AK200" s="278"/>
    </row>
    <row r="201" spans="1:37" s="277" customFormat="1" x14ac:dyDescent="0.55000000000000004">
      <c r="A201" s="333"/>
      <c r="B201" s="281"/>
      <c r="C201" s="281"/>
      <c r="D201" s="281"/>
      <c r="E201" s="281"/>
      <c r="F201" s="334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AK201" s="278"/>
    </row>
    <row r="202" spans="1:37" s="277" customFormat="1" x14ac:dyDescent="0.55000000000000004">
      <c r="A202" s="333"/>
      <c r="B202" s="281"/>
      <c r="C202" s="281"/>
      <c r="D202" s="281"/>
      <c r="E202" s="281"/>
      <c r="F202" s="334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AK202" s="278"/>
    </row>
    <row r="203" spans="1:37" s="277" customFormat="1" x14ac:dyDescent="0.55000000000000004">
      <c r="A203" s="333"/>
      <c r="B203" s="281"/>
      <c r="C203" s="281"/>
      <c r="D203" s="281"/>
      <c r="E203" s="281"/>
      <c r="F203" s="334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AK203" s="278"/>
    </row>
    <row r="204" spans="1:37" s="277" customFormat="1" x14ac:dyDescent="0.55000000000000004">
      <c r="A204" s="333"/>
      <c r="B204" s="281"/>
      <c r="C204" s="281"/>
      <c r="D204" s="281"/>
      <c r="E204" s="281"/>
      <c r="F204" s="334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AK204" s="278"/>
    </row>
    <row r="205" spans="1:37" s="277" customFormat="1" x14ac:dyDescent="0.55000000000000004">
      <c r="A205" s="333"/>
      <c r="B205" s="281"/>
      <c r="C205" s="281"/>
      <c r="D205" s="281"/>
      <c r="E205" s="281"/>
      <c r="F205" s="334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AK205" s="278"/>
    </row>
    <row r="206" spans="1:37" s="277" customFormat="1" x14ac:dyDescent="0.55000000000000004">
      <c r="A206" s="333"/>
      <c r="B206" s="281"/>
      <c r="C206" s="281"/>
      <c r="D206" s="281"/>
      <c r="E206" s="281"/>
      <c r="F206" s="334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AK206" s="278"/>
    </row>
    <row r="207" spans="1:37" s="277" customFormat="1" x14ac:dyDescent="0.55000000000000004">
      <c r="A207" s="333"/>
      <c r="B207" s="281"/>
      <c r="C207" s="281"/>
      <c r="D207" s="281"/>
      <c r="E207" s="281"/>
      <c r="F207" s="334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AK207" s="278"/>
    </row>
    <row r="208" spans="1:37" s="277" customFormat="1" x14ac:dyDescent="0.55000000000000004">
      <c r="A208" s="333"/>
      <c r="B208" s="281"/>
      <c r="C208" s="281"/>
      <c r="D208" s="281"/>
      <c r="E208" s="281"/>
      <c r="F208" s="334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AK208" s="278"/>
    </row>
    <row r="209" spans="1:37" s="277" customFormat="1" x14ac:dyDescent="0.55000000000000004">
      <c r="A209" s="333"/>
      <c r="B209" s="281"/>
      <c r="C209" s="281"/>
      <c r="D209" s="281"/>
      <c r="E209" s="281"/>
      <c r="F209" s="334"/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AK209" s="278"/>
    </row>
    <row r="210" spans="1:37" s="277" customFormat="1" x14ac:dyDescent="0.55000000000000004">
      <c r="A210" s="333"/>
      <c r="B210" s="281"/>
      <c r="C210" s="281"/>
      <c r="D210" s="281"/>
      <c r="E210" s="281"/>
      <c r="F210" s="334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AK210" s="278"/>
    </row>
    <row r="211" spans="1:37" s="277" customFormat="1" x14ac:dyDescent="0.55000000000000004">
      <c r="A211" s="333"/>
      <c r="B211" s="281"/>
      <c r="C211" s="281"/>
      <c r="D211" s="281"/>
      <c r="E211" s="281"/>
      <c r="F211" s="334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AK211" s="278"/>
    </row>
    <row r="212" spans="1:37" s="277" customFormat="1" x14ac:dyDescent="0.55000000000000004">
      <c r="A212" s="333"/>
      <c r="B212" s="281"/>
      <c r="C212" s="281"/>
      <c r="D212" s="281"/>
      <c r="E212" s="281"/>
      <c r="F212" s="334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AK212" s="278"/>
    </row>
    <row r="213" spans="1:37" s="277" customFormat="1" x14ac:dyDescent="0.55000000000000004">
      <c r="A213" s="333"/>
      <c r="B213" s="281"/>
      <c r="C213" s="281"/>
      <c r="D213" s="281"/>
      <c r="E213" s="281"/>
      <c r="F213" s="334"/>
      <c r="G213" s="281"/>
      <c r="H213" s="281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AK213" s="278"/>
    </row>
    <row r="214" spans="1:37" s="277" customFormat="1" x14ac:dyDescent="0.55000000000000004">
      <c r="A214" s="333"/>
      <c r="B214" s="281"/>
      <c r="C214" s="281"/>
      <c r="D214" s="281"/>
      <c r="E214" s="281"/>
      <c r="F214" s="334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AK214" s="278"/>
    </row>
    <row r="215" spans="1:37" s="277" customFormat="1" x14ac:dyDescent="0.55000000000000004">
      <c r="A215" s="333"/>
      <c r="B215" s="281"/>
      <c r="C215" s="281"/>
      <c r="D215" s="281"/>
      <c r="E215" s="281"/>
      <c r="F215" s="334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AK215" s="278"/>
    </row>
    <row r="216" spans="1:37" s="277" customFormat="1" x14ac:dyDescent="0.55000000000000004">
      <c r="A216" s="333"/>
      <c r="B216" s="281"/>
      <c r="C216" s="281"/>
      <c r="D216" s="281"/>
      <c r="E216" s="281"/>
      <c r="F216" s="334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AK216" s="278"/>
    </row>
    <row r="217" spans="1:37" s="277" customFormat="1" x14ac:dyDescent="0.55000000000000004">
      <c r="A217" s="333"/>
      <c r="B217" s="281"/>
      <c r="C217" s="281"/>
      <c r="D217" s="281"/>
      <c r="E217" s="281"/>
      <c r="F217" s="334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AK217" s="278"/>
    </row>
    <row r="218" spans="1:37" s="277" customFormat="1" x14ac:dyDescent="0.55000000000000004">
      <c r="A218" s="333"/>
      <c r="B218" s="281"/>
      <c r="C218" s="281"/>
      <c r="D218" s="281"/>
      <c r="E218" s="281"/>
      <c r="F218" s="334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AK218" s="278"/>
    </row>
    <row r="219" spans="1:37" s="277" customFormat="1" x14ac:dyDescent="0.55000000000000004">
      <c r="A219" s="333"/>
      <c r="B219" s="281"/>
      <c r="C219" s="281"/>
      <c r="D219" s="281"/>
      <c r="E219" s="281"/>
      <c r="F219" s="334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AK219" s="278"/>
    </row>
    <row r="220" spans="1:37" s="277" customFormat="1" x14ac:dyDescent="0.55000000000000004">
      <c r="A220" s="333"/>
      <c r="B220" s="281"/>
      <c r="C220" s="281"/>
      <c r="D220" s="281"/>
      <c r="E220" s="281"/>
      <c r="F220" s="334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AK220" s="278"/>
    </row>
    <row r="221" spans="1:37" s="277" customFormat="1" x14ac:dyDescent="0.55000000000000004">
      <c r="A221" s="333"/>
      <c r="B221" s="281"/>
      <c r="C221" s="281"/>
      <c r="D221" s="281"/>
      <c r="E221" s="281"/>
      <c r="F221" s="334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AK221" s="278"/>
    </row>
    <row r="222" spans="1:37" s="277" customFormat="1" x14ac:dyDescent="0.55000000000000004">
      <c r="A222" s="333"/>
      <c r="B222" s="281"/>
      <c r="C222" s="281"/>
      <c r="D222" s="281"/>
      <c r="E222" s="281"/>
      <c r="F222" s="334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AK222" s="278"/>
    </row>
    <row r="223" spans="1:37" s="277" customFormat="1" x14ac:dyDescent="0.55000000000000004">
      <c r="A223" s="333"/>
      <c r="B223" s="281"/>
      <c r="C223" s="281"/>
      <c r="D223" s="281"/>
      <c r="E223" s="281"/>
      <c r="F223" s="334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AK223" s="278"/>
    </row>
    <row r="224" spans="1:37" s="277" customFormat="1" x14ac:dyDescent="0.55000000000000004">
      <c r="A224" s="333"/>
      <c r="B224" s="281"/>
      <c r="C224" s="281"/>
      <c r="D224" s="281"/>
      <c r="E224" s="281"/>
      <c r="F224" s="334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AK224" s="278"/>
    </row>
    <row r="225" spans="1:37" s="277" customFormat="1" x14ac:dyDescent="0.55000000000000004">
      <c r="A225" s="333"/>
      <c r="B225" s="281"/>
      <c r="C225" s="281"/>
      <c r="D225" s="281"/>
      <c r="E225" s="281"/>
      <c r="F225" s="334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AK225" s="278"/>
    </row>
    <row r="226" spans="1:37" s="277" customFormat="1" x14ac:dyDescent="0.55000000000000004">
      <c r="A226" s="333"/>
      <c r="B226" s="281"/>
      <c r="C226" s="281"/>
      <c r="D226" s="281"/>
      <c r="E226" s="281"/>
      <c r="F226" s="334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AK226" s="278"/>
    </row>
    <row r="227" spans="1:37" s="277" customFormat="1" x14ac:dyDescent="0.55000000000000004">
      <c r="A227" s="333"/>
      <c r="B227" s="281"/>
      <c r="C227" s="281"/>
      <c r="D227" s="281"/>
      <c r="E227" s="281"/>
      <c r="F227" s="334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AK227" s="278"/>
    </row>
    <row r="228" spans="1:37" s="277" customFormat="1" x14ac:dyDescent="0.55000000000000004">
      <c r="A228" s="333"/>
      <c r="B228" s="281"/>
      <c r="C228" s="281"/>
      <c r="D228" s="281"/>
      <c r="E228" s="281"/>
      <c r="F228" s="334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AK228" s="278"/>
    </row>
    <row r="229" spans="1:37" s="277" customFormat="1" x14ac:dyDescent="0.55000000000000004">
      <c r="A229" s="333"/>
      <c r="B229" s="281"/>
      <c r="C229" s="281"/>
      <c r="D229" s="281"/>
      <c r="E229" s="281"/>
      <c r="F229" s="334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AK229" s="278"/>
    </row>
    <row r="230" spans="1:37" s="277" customFormat="1" x14ac:dyDescent="0.55000000000000004">
      <c r="A230" s="333"/>
      <c r="B230" s="281"/>
      <c r="C230" s="281"/>
      <c r="D230" s="281"/>
      <c r="E230" s="281"/>
      <c r="F230" s="334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AK230" s="278"/>
    </row>
    <row r="231" spans="1:37" s="277" customFormat="1" x14ac:dyDescent="0.55000000000000004">
      <c r="A231" s="333"/>
      <c r="B231" s="281"/>
      <c r="C231" s="281"/>
      <c r="D231" s="281"/>
      <c r="E231" s="281"/>
      <c r="F231" s="334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AK231" s="278"/>
    </row>
    <row r="232" spans="1:37" s="277" customFormat="1" x14ac:dyDescent="0.55000000000000004">
      <c r="A232" s="333"/>
      <c r="B232" s="281"/>
      <c r="C232" s="281"/>
      <c r="D232" s="281"/>
      <c r="E232" s="281"/>
      <c r="F232" s="334"/>
      <c r="G232" s="281"/>
      <c r="H232" s="281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AK232" s="278"/>
    </row>
    <row r="233" spans="1:37" s="277" customFormat="1" x14ac:dyDescent="0.55000000000000004">
      <c r="A233" s="333"/>
      <c r="B233" s="281"/>
      <c r="C233" s="281"/>
      <c r="D233" s="281"/>
      <c r="E233" s="281"/>
      <c r="F233" s="334"/>
      <c r="G233" s="281"/>
      <c r="H233" s="281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AK233" s="278"/>
    </row>
    <row r="234" spans="1:37" s="277" customFormat="1" x14ac:dyDescent="0.55000000000000004">
      <c r="A234" s="333"/>
      <c r="B234" s="281"/>
      <c r="C234" s="281"/>
      <c r="D234" s="281"/>
      <c r="E234" s="281"/>
      <c r="F234" s="334"/>
      <c r="G234" s="281"/>
      <c r="H234" s="281"/>
      <c r="I234" s="281"/>
      <c r="J234" s="281"/>
      <c r="K234" s="281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  <c r="AK234" s="278"/>
    </row>
    <row r="235" spans="1:37" s="277" customFormat="1" x14ac:dyDescent="0.55000000000000004">
      <c r="A235" s="333"/>
      <c r="B235" s="281"/>
      <c r="C235" s="281"/>
      <c r="D235" s="281"/>
      <c r="E235" s="281"/>
      <c r="F235" s="334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AK235" s="278"/>
    </row>
    <row r="236" spans="1:37" s="277" customFormat="1" x14ac:dyDescent="0.55000000000000004">
      <c r="A236" s="333"/>
      <c r="B236" s="281"/>
      <c r="C236" s="281"/>
      <c r="D236" s="281"/>
      <c r="E236" s="281"/>
      <c r="F236" s="334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AK236" s="278"/>
    </row>
    <row r="237" spans="1:37" s="277" customFormat="1" x14ac:dyDescent="0.55000000000000004">
      <c r="A237" s="333"/>
      <c r="B237" s="281"/>
      <c r="C237" s="281"/>
      <c r="D237" s="281"/>
      <c r="E237" s="281"/>
      <c r="F237" s="334"/>
      <c r="G237" s="281"/>
      <c r="H237" s="281"/>
      <c r="I237" s="281"/>
      <c r="J237" s="281"/>
      <c r="K237" s="281"/>
      <c r="L237" s="281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  <c r="AK237" s="278"/>
    </row>
    <row r="238" spans="1:37" s="277" customFormat="1" x14ac:dyDescent="0.55000000000000004">
      <c r="A238" s="333"/>
      <c r="B238" s="281"/>
      <c r="C238" s="281"/>
      <c r="D238" s="281"/>
      <c r="E238" s="281"/>
      <c r="F238" s="334"/>
      <c r="G238" s="281"/>
      <c r="H238" s="281"/>
      <c r="I238" s="281"/>
      <c r="J238" s="281"/>
      <c r="K238" s="281"/>
      <c r="L238" s="281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AK238" s="278"/>
    </row>
    <row r="239" spans="1:37" s="277" customFormat="1" x14ac:dyDescent="0.55000000000000004">
      <c r="A239" s="333"/>
      <c r="B239" s="281"/>
      <c r="C239" s="281"/>
      <c r="D239" s="281"/>
      <c r="E239" s="281"/>
      <c r="F239" s="334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AK239" s="278"/>
    </row>
    <row r="240" spans="1:37" s="277" customFormat="1" x14ac:dyDescent="0.55000000000000004">
      <c r="A240" s="333"/>
      <c r="B240" s="281"/>
      <c r="C240" s="281"/>
      <c r="D240" s="281"/>
      <c r="E240" s="281"/>
      <c r="F240" s="334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1"/>
      <c r="S240" s="281"/>
      <c r="T240" s="281"/>
      <c r="U240" s="281"/>
      <c r="V240" s="281"/>
      <c r="W240" s="281"/>
      <c r="AK240" s="278"/>
    </row>
    <row r="241" spans="1:37" s="277" customFormat="1" x14ac:dyDescent="0.55000000000000004">
      <c r="A241" s="333"/>
      <c r="B241" s="281"/>
      <c r="C241" s="281"/>
      <c r="D241" s="281"/>
      <c r="E241" s="281"/>
      <c r="F241" s="334"/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AK241" s="278"/>
    </row>
    <row r="242" spans="1:37" s="277" customFormat="1" x14ac:dyDescent="0.55000000000000004">
      <c r="A242" s="333"/>
      <c r="B242" s="281"/>
      <c r="C242" s="281"/>
      <c r="D242" s="281"/>
      <c r="E242" s="281"/>
      <c r="F242" s="334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AK242" s="278"/>
    </row>
    <row r="243" spans="1:37" s="277" customFormat="1" x14ac:dyDescent="0.55000000000000004">
      <c r="A243" s="333"/>
      <c r="B243" s="281"/>
      <c r="C243" s="281"/>
      <c r="D243" s="281"/>
      <c r="E243" s="281"/>
      <c r="F243" s="334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AK243" s="278"/>
    </row>
    <row r="244" spans="1:37" s="277" customFormat="1" x14ac:dyDescent="0.55000000000000004">
      <c r="A244" s="333"/>
      <c r="B244" s="281"/>
      <c r="C244" s="281"/>
      <c r="D244" s="281"/>
      <c r="E244" s="281"/>
      <c r="F244" s="334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AK244" s="278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V150"/>
  <sheetViews>
    <sheetView zoomScale="85" zoomScaleNormal="85" workbookViewId="0">
      <pane xSplit="3" ySplit="5" topLeftCell="D30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9" defaultRowHeight="24" x14ac:dyDescent="0.2"/>
  <cols>
    <col min="1" max="1" width="9" style="6"/>
    <col min="2" max="2" width="9" style="99"/>
    <col min="3" max="3" width="22.75" style="99" customWidth="1"/>
    <col min="4" max="4" width="9" style="99"/>
    <col min="5" max="14" width="12.125" style="99" customWidth="1"/>
    <col min="15" max="15" width="12.125" style="99" hidden="1" customWidth="1"/>
    <col min="16" max="17" width="12.125" style="99" customWidth="1"/>
    <col min="18" max="48" width="9" style="6"/>
    <col min="49" max="16384" width="9" style="99"/>
  </cols>
  <sheetData>
    <row r="1" spans="1:2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2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64"/>
      <c r="J3" s="364"/>
      <c r="K3" s="17"/>
      <c r="L3" s="17"/>
      <c r="M3" s="17"/>
      <c r="N3" s="17"/>
      <c r="O3" s="17"/>
      <c r="P3" s="17"/>
      <c r="Q3" s="17"/>
    </row>
    <row r="4" spans="1:20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65" t="s">
        <v>15</v>
      </c>
      <c r="N4" s="366"/>
      <c r="O4" s="366"/>
      <c r="P4" s="366"/>
      <c r="Q4" s="367"/>
    </row>
    <row r="5" spans="1:20" x14ac:dyDescent="0.2">
      <c r="A5" s="29"/>
      <c r="B5" s="30"/>
      <c r="C5" s="31"/>
      <c r="D5" s="32"/>
      <c r="E5" s="33" t="s">
        <v>243</v>
      </c>
      <c r="F5" s="33" t="s">
        <v>244</v>
      </c>
      <c r="G5" s="33" t="s">
        <v>245</v>
      </c>
      <c r="H5" s="34" t="s">
        <v>25</v>
      </c>
      <c r="I5" s="33" t="s">
        <v>243</v>
      </c>
      <c r="J5" s="33" t="s">
        <v>244</v>
      </c>
      <c r="K5" s="33" t="s">
        <v>245</v>
      </c>
      <c r="L5" s="34" t="s">
        <v>25</v>
      </c>
      <c r="M5" s="33" t="s">
        <v>243</v>
      </c>
      <c r="N5" s="33" t="s">
        <v>244</v>
      </c>
      <c r="O5" s="33" t="s">
        <v>246</v>
      </c>
      <c r="P5" s="33" t="s">
        <v>245</v>
      </c>
      <c r="Q5" s="34" t="s">
        <v>25</v>
      </c>
    </row>
    <row r="6" spans="1:20" ht="23.25" customHeight="1" x14ac:dyDescent="0.2">
      <c r="A6" s="37">
        <v>1</v>
      </c>
      <c r="B6" s="38" t="s">
        <v>26</v>
      </c>
      <c r="C6" s="38"/>
      <c r="D6" s="39">
        <v>80</v>
      </c>
      <c r="E6" s="40">
        <f>Webometrics!$H$42</f>
        <v>4</v>
      </c>
      <c r="F6" s="40">
        <f>'QS Ranking'!$H$35</f>
        <v>0</v>
      </c>
      <c r="G6" s="40">
        <f>'QS Stars'!$H$94</f>
        <v>11</v>
      </c>
      <c r="H6" s="40">
        <f t="shared" ref="H6:H35" si="0">SUM(E6:G6)</f>
        <v>15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20" si="1">SUM(I6:K6)</f>
        <v>26</v>
      </c>
      <c r="M6" s="43">
        <f>IFERROR(ROUND((E6/I6)*100,2),0)</f>
        <v>57.14</v>
      </c>
      <c r="N6" s="43">
        <f>IFERROR(ROUND((F6/J6)*100,2),0)</f>
        <v>0</v>
      </c>
      <c r="O6" s="43">
        <f>IFERROR(IF(#REF!&gt;0,ROUND((#REF!/#REF!)*100,2),"N/A"),0)</f>
        <v>0</v>
      </c>
      <c r="P6" s="43">
        <f>IFERROR(ROUND((G6/K6)*100,2),0)</f>
        <v>78.569999999999993</v>
      </c>
      <c r="Q6" s="43">
        <f>IFERROR(ROUND((H6/L6)*100,2),0)</f>
        <v>57.69</v>
      </c>
      <c r="R6" s="48"/>
    </row>
    <row r="7" spans="1:20" ht="23.25" customHeight="1" x14ac:dyDescent="0.2">
      <c r="A7" s="37">
        <v>2</v>
      </c>
      <c r="B7" s="38" t="s">
        <v>29</v>
      </c>
      <c r="C7" s="38"/>
      <c r="D7" s="39">
        <v>80</v>
      </c>
      <c r="E7" s="40">
        <f>Webometrics!$I$42</f>
        <v>5</v>
      </c>
      <c r="F7" s="40">
        <f>'QS Ranking'!$I$35</f>
        <v>1</v>
      </c>
      <c r="G7" s="40">
        <f>'QS Stars'!$I$94</f>
        <v>13</v>
      </c>
      <c r="H7" s="40">
        <f t="shared" si="0"/>
        <v>19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>
        <f t="shared" ref="M7:N34" si="2">IFERROR(ROUND((E7/I7)*100,2),0)</f>
        <v>71.430000000000007</v>
      </c>
      <c r="N7" s="43">
        <f t="shared" si="2"/>
        <v>20</v>
      </c>
      <c r="O7" s="43">
        <f>IFERROR(IF(#REF!&gt;0,ROUND((#REF!/#REF!)*100,2),"N/A"),0)</f>
        <v>0</v>
      </c>
      <c r="P7" s="43">
        <f t="shared" ref="P7:Q34" si="3">IFERROR(ROUND((G7/K7)*100,2),0)</f>
        <v>81.25</v>
      </c>
      <c r="Q7" s="43">
        <f t="shared" si="3"/>
        <v>67.86</v>
      </c>
      <c r="T7" s="52"/>
    </row>
    <row r="8" spans="1:20" ht="23.25" customHeight="1" x14ac:dyDescent="0.2">
      <c r="A8" s="37">
        <v>3</v>
      </c>
      <c r="B8" s="38" t="s">
        <v>36</v>
      </c>
      <c r="C8" s="38"/>
      <c r="D8" s="39">
        <v>80</v>
      </c>
      <c r="E8" s="40">
        <f>Webometrics!$J$42</f>
        <v>5</v>
      </c>
      <c r="F8" s="40">
        <f>'QS Ranking'!$J$35</f>
        <v>2</v>
      </c>
      <c r="G8" s="40">
        <f>'QS Stars'!$J$94</f>
        <v>9</v>
      </c>
      <c r="H8" s="40">
        <f t="shared" si="0"/>
        <v>16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71.430000000000007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60</v>
      </c>
      <c r="Q8" s="43">
        <f t="shared" si="3"/>
        <v>57.14</v>
      </c>
      <c r="T8" s="52"/>
    </row>
    <row r="9" spans="1:20" ht="23.25" customHeight="1" x14ac:dyDescent="0.2">
      <c r="A9" s="37">
        <v>4</v>
      </c>
      <c r="B9" s="368" t="s">
        <v>37</v>
      </c>
      <c r="C9" s="368"/>
      <c r="D9" s="39">
        <v>80</v>
      </c>
      <c r="E9" s="40">
        <f>Webometrics!$K$42</f>
        <v>5</v>
      </c>
      <c r="F9" s="40">
        <f>'QS Ranking'!$K$35</f>
        <v>3</v>
      </c>
      <c r="G9" s="40">
        <f>'QS Stars'!$K$94</f>
        <v>13</v>
      </c>
      <c r="H9" s="40">
        <f t="shared" si="0"/>
        <v>21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>
        <f t="shared" si="2"/>
        <v>71.430000000000007</v>
      </c>
      <c r="N9" s="43">
        <f t="shared" si="2"/>
        <v>60</v>
      </c>
      <c r="O9" s="43">
        <f>IFERROR(IF(#REF!&gt;0,ROUND((#REF!/#REF!)*100,2),"N/A"),0)</f>
        <v>0</v>
      </c>
      <c r="P9" s="43">
        <f t="shared" si="3"/>
        <v>92.86</v>
      </c>
      <c r="Q9" s="43">
        <f t="shared" si="3"/>
        <v>80.77</v>
      </c>
      <c r="T9" s="52"/>
    </row>
    <row r="10" spans="1:20" ht="23.25" customHeight="1" x14ac:dyDescent="0.2">
      <c r="A10" s="37">
        <v>5</v>
      </c>
      <c r="B10" s="368" t="s">
        <v>38</v>
      </c>
      <c r="C10" s="368"/>
      <c r="D10" s="39">
        <v>80</v>
      </c>
      <c r="E10" s="40">
        <f>Webometrics!$L$42</f>
        <v>4</v>
      </c>
      <c r="F10" s="40">
        <f>'QS Ranking'!$L$35</f>
        <v>2</v>
      </c>
      <c r="G10" s="40">
        <f>'QS Stars'!$L$94</f>
        <v>8</v>
      </c>
      <c r="H10" s="40">
        <f t="shared" si="0"/>
        <v>14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>
        <f t="shared" si="2"/>
        <v>57.14</v>
      </c>
      <c r="N10" s="43">
        <f t="shared" si="2"/>
        <v>40</v>
      </c>
      <c r="O10" s="43">
        <f>IFERROR(IF(#REF!&gt;0,ROUND((#REF!/#REF!)*100,2),"N/A"),0)</f>
        <v>0</v>
      </c>
      <c r="P10" s="43">
        <f t="shared" si="3"/>
        <v>57.14</v>
      </c>
      <c r="Q10" s="43">
        <f t="shared" si="3"/>
        <v>53.85</v>
      </c>
      <c r="T10" s="52"/>
    </row>
    <row r="11" spans="1:20" ht="23.25" customHeight="1" x14ac:dyDescent="0.2">
      <c r="A11" s="37">
        <v>6</v>
      </c>
      <c r="B11" s="368" t="s">
        <v>39</v>
      </c>
      <c r="C11" s="368"/>
      <c r="D11" s="39">
        <v>80</v>
      </c>
      <c r="E11" s="40">
        <f>Webometrics!$M$42</f>
        <v>7</v>
      </c>
      <c r="F11" s="40">
        <f>'QS Ranking'!$M$35</f>
        <v>3</v>
      </c>
      <c r="G11" s="40">
        <f>'QS Stars'!$M$94</f>
        <v>11</v>
      </c>
      <c r="H11" s="40">
        <f t="shared" si="0"/>
        <v>21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>
        <f t="shared" si="2"/>
        <v>100</v>
      </c>
      <c r="N11" s="43">
        <f t="shared" si="2"/>
        <v>75</v>
      </c>
      <c r="O11" s="43">
        <f>IFERROR(IF(#REF!&gt;0,ROUND((#REF!/#REF!)*100,2),"N/A"),0)</f>
        <v>0</v>
      </c>
      <c r="P11" s="43">
        <f t="shared" si="3"/>
        <v>64.709999999999994</v>
      </c>
      <c r="Q11" s="43">
        <f t="shared" si="3"/>
        <v>75</v>
      </c>
      <c r="T11" s="52"/>
    </row>
    <row r="12" spans="1:20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Webometrics!$N$42</f>
        <v>2</v>
      </c>
      <c r="F12" s="40">
        <f>'QS Ranking'!$N$35</f>
        <v>1</v>
      </c>
      <c r="G12" s="40">
        <f>'QS Stars'!$N$94</f>
        <v>10</v>
      </c>
      <c r="H12" s="40">
        <f t="shared" si="0"/>
        <v>13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33.33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71.430000000000007</v>
      </c>
      <c r="Q12" s="43">
        <f t="shared" si="3"/>
        <v>50</v>
      </c>
      <c r="T12" s="52"/>
    </row>
    <row r="13" spans="1:20" ht="23.25" customHeight="1" x14ac:dyDescent="0.2">
      <c r="A13" s="37">
        <v>8</v>
      </c>
      <c r="B13" s="368" t="s">
        <v>41</v>
      </c>
      <c r="C13" s="368"/>
      <c r="D13" s="39">
        <v>80</v>
      </c>
      <c r="E13" s="40">
        <f>Webometrics!$O$42</f>
        <v>6</v>
      </c>
      <c r="F13" s="40">
        <f>'QS Ranking'!$O$35</f>
        <v>6</v>
      </c>
      <c r="G13" s="40">
        <f>'QS Stars'!$O$94</f>
        <v>13</v>
      </c>
      <c r="H13" s="40">
        <f t="shared" si="0"/>
        <v>25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>
        <f t="shared" si="2"/>
        <v>85.71</v>
      </c>
      <c r="N13" s="43">
        <f t="shared" si="2"/>
        <v>100</v>
      </c>
      <c r="O13" s="43">
        <f>IFERROR(IF(#REF!&gt;0,ROUND((#REF!/#REF!)*100,2),"N/A"),0)</f>
        <v>0</v>
      </c>
      <c r="P13" s="43">
        <f t="shared" si="3"/>
        <v>86.67</v>
      </c>
      <c r="Q13" s="43">
        <f t="shared" si="3"/>
        <v>89.29</v>
      </c>
      <c r="T13" s="52"/>
    </row>
    <row r="14" spans="1:20" ht="23.25" customHeight="1" x14ac:dyDescent="0.2">
      <c r="A14" s="37">
        <v>9</v>
      </c>
      <c r="B14" s="57" t="s">
        <v>42</v>
      </c>
      <c r="C14" s="57"/>
      <c r="D14" s="39">
        <v>80</v>
      </c>
      <c r="E14" s="40">
        <f>Webometrics!$P$42</f>
        <v>3</v>
      </c>
      <c r="F14" s="40">
        <f>'QS Ranking'!$P$35</f>
        <v>1</v>
      </c>
      <c r="G14" s="40">
        <f>'QS Stars'!$P$94</f>
        <v>9</v>
      </c>
      <c r="H14" s="40">
        <f t="shared" si="0"/>
        <v>13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42.86</v>
      </c>
      <c r="N14" s="43">
        <f t="shared" si="2"/>
        <v>20</v>
      </c>
      <c r="O14" s="43">
        <f>IFERROR(IF(#REF!&gt;0,ROUND((#REF!/#REF!)*100,2),"N/A"),0)</f>
        <v>0</v>
      </c>
      <c r="P14" s="43">
        <f t="shared" si="3"/>
        <v>60</v>
      </c>
      <c r="Q14" s="43">
        <f t="shared" si="3"/>
        <v>48.15</v>
      </c>
      <c r="T14" s="52"/>
    </row>
    <row r="15" spans="1:20" ht="23.25" customHeight="1" x14ac:dyDescent="0.2">
      <c r="A15" s="37">
        <v>10</v>
      </c>
      <c r="B15" s="56" t="s">
        <v>43</v>
      </c>
      <c r="C15" s="57"/>
      <c r="D15" s="39">
        <v>80</v>
      </c>
      <c r="E15" s="40">
        <f>Webometrics!$Q$42</f>
        <v>6</v>
      </c>
      <c r="F15" s="40">
        <f>'QS Ranking'!$Q$35</f>
        <v>4</v>
      </c>
      <c r="G15" s="40">
        <f>'QS Stars'!$Q$94</f>
        <v>14</v>
      </c>
      <c r="H15" s="40">
        <f t="shared" si="0"/>
        <v>24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>
        <f t="shared" si="2"/>
        <v>85.71</v>
      </c>
      <c r="N15" s="43">
        <f t="shared" si="2"/>
        <v>66.67</v>
      </c>
      <c r="O15" s="43">
        <f>IFERROR(IF(#REF!&gt;0,ROUND((#REF!/#REF!)*100,2),"N/A"),0)</f>
        <v>0</v>
      </c>
      <c r="P15" s="43">
        <f t="shared" si="3"/>
        <v>93.33</v>
      </c>
      <c r="Q15" s="43">
        <f t="shared" si="3"/>
        <v>85.71</v>
      </c>
      <c r="T15" s="52"/>
    </row>
    <row r="16" spans="1:20" ht="23.25" customHeight="1" x14ac:dyDescent="0.2">
      <c r="A16" s="37">
        <v>11</v>
      </c>
      <c r="B16" s="57" t="s">
        <v>44</v>
      </c>
      <c r="C16" s="57"/>
      <c r="D16" s="39">
        <v>80</v>
      </c>
      <c r="E16" s="40">
        <f>Webometrics!$R$42</f>
        <v>5</v>
      </c>
      <c r="F16" s="40">
        <f>'QS Ranking'!$R$35</f>
        <v>5</v>
      </c>
      <c r="G16" s="40">
        <f>'QS Stars'!$R$94</f>
        <v>13</v>
      </c>
      <c r="H16" s="40">
        <f t="shared" si="0"/>
        <v>23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71.430000000000007</v>
      </c>
      <c r="N16" s="43">
        <f t="shared" si="2"/>
        <v>83.33</v>
      </c>
      <c r="O16" s="43">
        <f>IFERROR(IF(#REF!&gt;0,ROUND((#REF!/#REF!)*100,2),"N/A"),0)</f>
        <v>0</v>
      </c>
      <c r="P16" s="43">
        <f t="shared" si="3"/>
        <v>86.67</v>
      </c>
      <c r="Q16" s="43">
        <f t="shared" si="3"/>
        <v>82.14</v>
      </c>
      <c r="T16" s="52"/>
    </row>
    <row r="17" spans="1:20" ht="23.25" customHeight="1" x14ac:dyDescent="0.2">
      <c r="A17" s="37">
        <v>12</v>
      </c>
      <c r="B17" s="57" t="s">
        <v>45</v>
      </c>
      <c r="C17" s="57"/>
      <c r="D17" s="39">
        <v>80</v>
      </c>
      <c r="E17" s="40">
        <f>Webometrics!$S$42</f>
        <v>4</v>
      </c>
      <c r="F17" s="40">
        <f>'QS Ranking'!$S$35</f>
        <v>3</v>
      </c>
      <c r="G17" s="40">
        <f>'QS Stars'!$S$94</f>
        <v>4</v>
      </c>
      <c r="H17" s="40">
        <f t="shared" si="0"/>
        <v>11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>
        <f t="shared" si="2"/>
        <v>57.14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28.57</v>
      </c>
      <c r="Q17" s="43">
        <f t="shared" si="3"/>
        <v>42.31</v>
      </c>
      <c r="T17" s="52"/>
    </row>
    <row r="18" spans="1:20" ht="23.25" customHeight="1" x14ac:dyDescent="0.2">
      <c r="A18" s="37">
        <v>13</v>
      </c>
      <c r="B18" s="369" t="s">
        <v>46</v>
      </c>
      <c r="C18" s="65"/>
      <c r="D18" s="39">
        <v>80</v>
      </c>
      <c r="E18" s="40">
        <f>Webometrics!$T$42</f>
        <v>7</v>
      </c>
      <c r="F18" s="40">
        <f>'QS Ranking'!$T$35</f>
        <v>4</v>
      </c>
      <c r="G18" s="40">
        <f>'QS Stars'!$T$94</f>
        <v>10</v>
      </c>
      <c r="H18" s="40">
        <f t="shared" si="0"/>
        <v>21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100</v>
      </c>
      <c r="N18" s="43">
        <f t="shared" si="2"/>
        <v>80</v>
      </c>
      <c r="O18" s="43">
        <f>IFERROR(IF(#REF!&gt;0,ROUND((#REF!/#REF!)*100,2),"N/A"),0)</f>
        <v>0</v>
      </c>
      <c r="P18" s="43">
        <f t="shared" si="3"/>
        <v>71.430000000000007</v>
      </c>
      <c r="Q18" s="43">
        <f t="shared" si="3"/>
        <v>80.77</v>
      </c>
      <c r="T18" s="52"/>
    </row>
    <row r="19" spans="1:20" ht="23.25" customHeight="1" x14ac:dyDescent="0.2">
      <c r="A19" s="37">
        <v>14</v>
      </c>
      <c r="B19" s="60" t="s">
        <v>47</v>
      </c>
      <c r="C19" s="61"/>
      <c r="D19" s="39">
        <v>80</v>
      </c>
      <c r="E19" s="40">
        <f>Webometrics!$U$42</f>
        <v>4</v>
      </c>
      <c r="F19" s="40">
        <f>'QS Ranking'!$U$35</f>
        <v>2</v>
      </c>
      <c r="G19" s="40">
        <f>'QS Stars'!$U$94</f>
        <v>12</v>
      </c>
      <c r="H19" s="40">
        <f t="shared" si="0"/>
        <v>18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57.14</v>
      </c>
      <c r="N19" s="43">
        <f t="shared" si="2"/>
        <v>50</v>
      </c>
      <c r="O19" s="43">
        <f>IFERROR(IF(#REF!&gt;0,ROUND((#REF!/#REF!)*100,2),"N/A"),0)</f>
        <v>0</v>
      </c>
      <c r="P19" s="43">
        <f t="shared" si="3"/>
        <v>80</v>
      </c>
      <c r="Q19" s="43">
        <f t="shared" si="3"/>
        <v>69.23</v>
      </c>
    </row>
    <row r="20" spans="1:20" ht="23.25" customHeight="1" x14ac:dyDescent="0.2">
      <c r="A20" s="37">
        <v>15</v>
      </c>
      <c r="B20" s="60" t="s">
        <v>48</v>
      </c>
      <c r="C20" s="61"/>
      <c r="D20" s="39">
        <v>80</v>
      </c>
      <c r="E20" s="40">
        <f>Webometrics!$V$42</f>
        <v>3</v>
      </c>
      <c r="F20" s="40">
        <f>'QS Ranking'!$V$35</f>
        <v>0</v>
      </c>
      <c r="G20" s="40">
        <f>'QS Stars'!$V$94</f>
        <v>9</v>
      </c>
      <c r="H20" s="40">
        <f t="shared" si="0"/>
        <v>12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>
        <f t="shared" si="2"/>
        <v>42.86</v>
      </c>
      <c r="N20" s="43">
        <f t="shared" si="2"/>
        <v>0</v>
      </c>
      <c r="O20" s="43">
        <f>IFERROR(IF(#REF!&gt;0,ROUND((#REF!/#REF!)*100,2),"N/A"),0)</f>
        <v>0</v>
      </c>
      <c r="P20" s="43">
        <f t="shared" si="3"/>
        <v>64.290000000000006</v>
      </c>
      <c r="Q20" s="43">
        <f t="shared" si="3"/>
        <v>50</v>
      </c>
    </row>
    <row r="21" spans="1:20" x14ac:dyDescent="0.2">
      <c r="A21" s="37">
        <v>16</v>
      </c>
      <c r="B21" s="62" t="s">
        <v>49</v>
      </c>
      <c r="C21" s="63"/>
      <c r="D21" s="39">
        <v>80</v>
      </c>
      <c r="E21" s="40">
        <f>Webometrics!$W$42</f>
        <v>2</v>
      </c>
      <c r="F21" s="40">
        <f>'QS Ranking'!$W$35</f>
        <v>0</v>
      </c>
      <c r="G21" s="40">
        <f>'QS Stars'!$W$94</f>
        <v>0</v>
      </c>
      <c r="H21" s="40">
        <f t="shared" si="0"/>
        <v>2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ref="L21:L35" si="4">SUM(I21:K21)</f>
        <v>12</v>
      </c>
      <c r="M21" s="43">
        <f t="shared" si="2"/>
        <v>40</v>
      </c>
      <c r="N21" s="43">
        <f t="shared" si="2"/>
        <v>0</v>
      </c>
      <c r="O21" s="43">
        <f>IFERROR(IF(#REF!&gt;0,ROUND((#REF!/#REF!)*100,2),"N/A"),0)</f>
        <v>0</v>
      </c>
      <c r="P21" s="43">
        <f t="shared" si="3"/>
        <v>0</v>
      </c>
      <c r="Q21" s="43">
        <f t="shared" si="3"/>
        <v>16.670000000000002</v>
      </c>
    </row>
    <row r="22" spans="1:20" ht="23.25" customHeight="1" x14ac:dyDescent="0.2">
      <c r="A22" s="37">
        <v>17</v>
      </c>
      <c r="B22" s="64" t="s">
        <v>50</v>
      </c>
      <c r="C22" s="65"/>
      <c r="D22" s="39">
        <v>80</v>
      </c>
      <c r="E22" s="40">
        <f>Webometrics!$X$42</f>
        <v>4</v>
      </c>
      <c r="F22" s="41"/>
      <c r="G22" s="40">
        <f>'QS Stars'!$X$94</f>
        <v>4</v>
      </c>
      <c r="H22" s="40">
        <f t="shared" si="0"/>
        <v>8</v>
      </c>
      <c r="I22" s="40">
        <f>Webometrics!$X$41</f>
        <v>4</v>
      </c>
      <c r="J22" s="41"/>
      <c r="K22" s="40">
        <f>'QS Stars'!$X$93</f>
        <v>7</v>
      </c>
      <c r="L22" s="40">
        <f t="shared" si="4"/>
        <v>11</v>
      </c>
      <c r="M22" s="43">
        <f t="shared" si="2"/>
        <v>100</v>
      </c>
      <c r="N22" s="43">
        <f t="shared" si="2"/>
        <v>0</v>
      </c>
      <c r="O22" s="43">
        <f>IFERROR(IF(#REF!&gt;0,ROUND((#REF!/#REF!)*100,2),"N/A"),0)</f>
        <v>0</v>
      </c>
      <c r="P22" s="43">
        <f t="shared" si="3"/>
        <v>57.14</v>
      </c>
      <c r="Q22" s="43">
        <f t="shared" si="3"/>
        <v>72.73</v>
      </c>
    </row>
    <row r="23" spans="1:20" ht="23.25" customHeight="1" x14ac:dyDescent="0.2">
      <c r="A23" s="37">
        <v>18</v>
      </c>
      <c r="B23" s="64" t="s">
        <v>51</v>
      </c>
      <c r="C23" s="65"/>
      <c r="D23" s="39">
        <v>80</v>
      </c>
      <c r="E23" s="40">
        <f>Webometrics!$Y$42</f>
        <v>5</v>
      </c>
      <c r="F23" s="41"/>
      <c r="G23" s="40">
        <f>'QS Stars'!$Y$94</f>
        <v>2</v>
      </c>
      <c r="H23" s="40">
        <f t="shared" si="0"/>
        <v>7</v>
      </c>
      <c r="I23" s="40">
        <f>Webometrics!$Y$41</f>
        <v>5</v>
      </c>
      <c r="J23" s="41"/>
      <c r="K23" s="40">
        <f>'QS Stars'!$Y$93</f>
        <v>2</v>
      </c>
      <c r="L23" s="40">
        <f t="shared" si="4"/>
        <v>7</v>
      </c>
      <c r="M23" s="43">
        <f t="shared" si="2"/>
        <v>100</v>
      </c>
      <c r="N23" s="43">
        <f t="shared" si="2"/>
        <v>0</v>
      </c>
      <c r="O23" s="43">
        <f>IFERROR(IF(#REF!&gt;0,ROUND((#REF!/#REF!)*100,2),"N/A"),0)</f>
        <v>0</v>
      </c>
      <c r="P23" s="43">
        <f t="shared" si="3"/>
        <v>100</v>
      </c>
      <c r="Q23" s="43">
        <f t="shared" si="3"/>
        <v>100</v>
      </c>
    </row>
    <row r="24" spans="1:20" ht="23.25" customHeight="1" x14ac:dyDescent="0.2">
      <c r="A24" s="37">
        <v>19</v>
      </c>
      <c r="B24" s="64" t="s">
        <v>52</v>
      </c>
      <c r="C24" s="65"/>
      <c r="D24" s="39">
        <v>80</v>
      </c>
      <c r="E24" s="40">
        <f>Webometrics!$Z$42</f>
        <v>2</v>
      </c>
      <c r="F24" s="41"/>
      <c r="G24" s="40">
        <f>'QS Stars'!$Z$94</f>
        <v>0</v>
      </c>
      <c r="H24" s="40">
        <f t="shared" si="0"/>
        <v>2</v>
      </c>
      <c r="I24" s="40">
        <f>Webometrics!$Z$41</f>
        <v>3</v>
      </c>
      <c r="J24" s="41"/>
      <c r="K24" s="40">
        <f>'QS Stars'!$Z$93</f>
        <v>0</v>
      </c>
      <c r="L24" s="40">
        <f t="shared" si="4"/>
        <v>3</v>
      </c>
      <c r="M24" s="43">
        <f t="shared" si="2"/>
        <v>66.67</v>
      </c>
      <c r="N24" s="43">
        <f t="shared" si="2"/>
        <v>0</v>
      </c>
      <c r="O24" s="43">
        <f>IFERROR(IF(#REF!&gt;0,ROUND((#REF!/#REF!)*100,2),"N/A"),0)</f>
        <v>0</v>
      </c>
      <c r="P24" s="43">
        <f t="shared" si="3"/>
        <v>0</v>
      </c>
      <c r="Q24" s="43">
        <f t="shared" si="3"/>
        <v>66.67</v>
      </c>
    </row>
    <row r="25" spans="1:20" ht="23.25" customHeight="1" x14ac:dyDescent="0.2">
      <c r="A25" s="37">
        <v>20</v>
      </c>
      <c r="B25" s="64" t="s">
        <v>53</v>
      </c>
      <c r="C25" s="65"/>
      <c r="D25" s="39">
        <v>80</v>
      </c>
      <c r="E25" s="40">
        <f>Webometrics!$AA$42</f>
        <v>4</v>
      </c>
      <c r="F25" s="41"/>
      <c r="G25" s="40">
        <f>'QS Stars'!$AA$94</f>
        <v>0</v>
      </c>
      <c r="H25" s="40">
        <f t="shared" si="0"/>
        <v>4</v>
      </c>
      <c r="I25" s="40">
        <f>Webometrics!$AA$41</f>
        <v>4</v>
      </c>
      <c r="J25" s="41"/>
      <c r="K25" s="40">
        <f>'QS Stars'!$AA$93</f>
        <v>0</v>
      </c>
      <c r="L25" s="40">
        <f t="shared" si="4"/>
        <v>4</v>
      </c>
      <c r="M25" s="43">
        <f t="shared" si="2"/>
        <v>100</v>
      </c>
      <c r="N25" s="43">
        <f t="shared" si="2"/>
        <v>0</v>
      </c>
      <c r="O25" s="43">
        <f>IFERROR(IF(#REF!&gt;0,ROUND((#REF!/#REF!)*100,2),"N/A"),0)</f>
        <v>0</v>
      </c>
      <c r="P25" s="43">
        <f t="shared" si="3"/>
        <v>0</v>
      </c>
      <c r="Q25" s="43">
        <f t="shared" si="3"/>
        <v>100</v>
      </c>
    </row>
    <row r="26" spans="1:20" ht="23.25" customHeight="1" x14ac:dyDescent="0.2">
      <c r="A26" s="37">
        <v>21</v>
      </c>
      <c r="B26" s="369" t="s">
        <v>54</v>
      </c>
      <c r="C26" s="65"/>
      <c r="D26" s="39">
        <v>80</v>
      </c>
      <c r="E26" s="40">
        <f>Webometrics!$AB$42</f>
        <v>3</v>
      </c>
      <c r="F26" s="41"/>
      <c r="G26" s="40">
        <f>'QS Stars'!$AB$94</f>
        <v>0</v>
      </c>
      <c r="H26" s="40">
        <f t="shared" si="0"/>
        <v>3</v>
      </c>
      <c r="I26" s="40">
        <f>Webometrics!$AB$41</f>
        <v>5</v>
      </c>
      <c r="J26" s="41"/>
      <c r="K26" s="40">
        <f>'QS Stars'!$AB$93</f>
        <v>0</v>
      </c>
      <c r="L26" s="40">
        <f t="shared" si="4"/>
        <v>5</v>
      </c>
      <c r="M26" s="43">
        <f t="shared" si="2"/>
        <v>60</v>
      </c>
      <c r="N26" s="43">
        <f t="shared" si="2"/>
        <v>0</v>
      </c>
      <c r="O26" s="43">
        <f>IFERROR(IF(#REF!&gt;0,ROUND((#REF!/#REF!)*100,2),"N/A"),0)</f>
        <v>0</v>
      </c>
      <c r="P26" s="43">
        <f t="shared" si="3"/>
        <v>0</v>
      </c>
      <c r="Q26" s="43">
        <f t="shared" si="3"/>
        <v>60</v>
      </c>
    </row>
    <row r="27" spans="1:20" x14ac:dyDescent="0.2">
      <c r="A27" s="37">
        <v>22</v>
      </c>
      <c r="B27" s="64" t="s">
        <v>55</v>
      </c>
      <c r="C27" s="65"/>
      <c r="D27" s="39">
        <v>80</v>
      </c>
      <c r="E27" s="40">
        <f>Webometrics!$AC$42</f>
        <v>3</v>
      </c>
      <c r="F27" s="41"/>
      <c r="G27" s="40">
        <f>'QS Stars'!$AC$94</f>
        <v>0</v>
      </c>
      <c r="H27" s="40">
        <f t="shared" si="0"/>
        <v>3</v>
      </c>
      <c r="I27" s="40">
        <f>Webometrics!$AC$41</f>
        <v>3</v>
      </c>
      <c r="J27" s="41"/>
      <c r="K27" s="40">
        <f>'QS Stars'!$AC$93</f>
        <v>0</v>
      </c>
      <c r="L27" s="40">
        <f t="shared" si="4"/>
        <v>3</v>
      </c>
      <c r="M27" s="43">
        <f t="shared" si="2"/>
        <v>100</v>
      </c>
      <c r="N27" s="43">
        <f t="shared" si="2"/>
        <v>0</v>
      </c>
      <c r="O27" s="43">
        <f>IFERROR(IF(#REF!&gt;0,ROUND((#REF!/#REF!)*100,2),"N/A"),0)</f>
        <v>0</v>
      </c>
      <c r="P27" s="43">
        <f t="shared" si="3"/>
        <v>0</v>
      </c>
      <c r="Q27" s="43">
        <f t="shared" si="3"/>
        <v>100</v>
      </c>
    </row>
    <row r="28" spans="1:20" ht="23.25" customHeight="1" x14ac:dyDescent="0.2">
      <c r="A28" s="37">
        <v>23</v>
      </c>
      <c r="B28" s="62" t="s">
        <v>56</v>
      </c>
      <c r="C28" s="63"/>
      <c r="D28" s="39">
        <v>80</v>
      </c>
      <c r="E28" s="40">
        <f>Webometrics!$AD$42</f>
        <v>1</v>
      </c>
      <c r="F28" s="41"/>
      <c r="G28" s="40">
        <f>'QS Stars'!$AD$94</f>
        <v>0</v>
      </c>
      <c r="H28" s="40">
        <f t="shared" si="0"/>
        <v>1</v>
      </c>
      <c r="I28" s="40">
        <f>Webometrics!$AD$41</f>
        <v>2</v>
      </c>
      <c r="J28" s="41"/>
      <c r="K28" s="40">
        <f>'QS Stars'!$AD$93</f>
        <v>0</v>
      </c>
      <c r="L28" s="40">
        <f t="shared" si="4"/>
        <v>2</v>
      </c>
      <c r="M28" s="43">
        <f t="shared" si="2"/>
        <v>50</v>
      </c>
      <c r="N28" s="43">
        <f t="shared" si="2"/>
        <v>0</v>
      </c>
      <c r="O28" s="43">
        <f>IFERROR(IF(#REF!&gt;0,ROUND((#REF!/#REF!)*100,2),"N/A"),0)</f>
        <v>0</v>
      </c>
      <c r="P28" s="43">
        <f t="shared" si="3"/>
        <v>0</v>
      </c>
      <c r="Q28" s="43">
        <f t="shared" si="3"/>
        <v>50</v>
      </c>
    </row>
    <row r="29" spans="1:20" ht="23.25" customHeight="1" x14ac:dyDescent="0.2">
      <c r="A29" s="37">
        <v>24</v>
      </c>
      <c r="B29" s="62" t="s">
        <v>57</v>
      </c>
      <c r="C29" s="63"/>
      <c r="D29" s="39">
        <v>80</v>
      </c>
      <c r="E29" s="40">
        <f>Webometrics!$AE$42</f>
        <v>3</v>
      </c>
      <c r="F29" s="41"/>
      <c r="G29" s="40">
        <f>'QS Stars'!$AE$94</f>
        <v>0</v>
      </c>
      <c r="H29" s="40">
        <f t="shared" si="0"/>
        <v>3</v>
      </c>
      <c r="I29" s="40">
        <f>Webometrics!$AE$41</f>
        <v>3</v>
      </c>
      <c r="J29" s="41"/>
      <c r="K29" s="40">
        <f>'QS Stars'!$AE$93</f>
        <v>0</v>
      </c>
      <c r="L29" s="40">
        <f t="shared" si="4"/>
        <v>3</v>
      </c>
      <c r="M29" s="43">
        <f t="shared" si="2"/>
        <v>100</v>
      </c>
      <c r="N29" s="43">
        <f t="shared" si="2"/>
        <v>0</v>
      </c>
      <c r="O29" s="43">
        <f>IFERROR(IF(#REF!&gt;0,ROUND((#REF!/#REF!)*100,2),"N/A"),0)</f>
        <v>0</v>
      </c>
      <c r="P29" s="43">
        <f t="shared" si="3"/>
        <v>0</v>
      </c>
      <c r="Q29" s="43">
        <f t="shared" si="3"/>
        <v>100</v>
      </c>
    </row>
    <row r="30" spans="1:20" ht="23.25" customHeight="1" x14ac:dyDescent="0.2">
      <c r="A30" s="37">
        <v>25</v>
      </c>
      <c r="B30" s="62" t="s">
        <v>58</v>
      </c>
      <c r="C30" s="63"/>
      <c r="D30" s="39">
        <v>80</v>
      </c>
      <c r="E30" s="40">
        <f>Webometrics!$AF$42</f>
        <v>3</v>
      </c>
      <c r="F30" s="41"/>
      <c r="G30" s="40">
        <f>'QS Stars'!$AF$94</f>
        <v>0</v>
      </c>
      <c r="H30" s="40">
        <f t="shared" si="0"/>
        <v>3</v>
      </c>
      <c r="I30" s="40">
        <f>Webometrics!$AF$41</f>
        <v>3</v>
      </c>
      <c r="J30" s="41"/>
      <c r="K30" s="40">
        <f>'QS Stars'!$AF$93</f>
        <v>0</v>
      </c>
      <c r="L30" s="40">
        <f t="shared" si="4"/>
        <v>3</v>
      </c>
      <c r="M30" s="43">
        <f t="shared" si="2"/>
        <v>100</v>
      </c>
      <c r="N30" s="43">
        <f t="shared" si="2"/>
        <v>0</v>
      </c>
      <c r="O30" s="43">
        <f>IFERROR(IF(#REF!&gt;0,ROUND((#REF!/#REF!)*100,2),"N/A"),0)</f>
        <v>0</v>
      </c>
      <c r="P30" s="43">
        <f t="shared" si="3"/>
        <v>0</v>
      </c>
      <c r="Q30" s="43">
        <f t="shared" si="3"/>
        <v>100</v>
      </c>
    </row>
    <row r="31" spans="1:20" ht="23.25" customHeight="1" x14ac:dyDescent="0.2">
      <c r="A31" s="37">
        <v>26</v>
      </c>
      <c r="B31" s="62" t="s">
        <v>59</v>
      </c>
      <c r="C31" s="63"/>
      <c r="D31" s="39">
        <v>80</v>
      </c>
      <c r="E31" s="40">
        <f>Webometrics!$AG$42</f>
        <v>3</v>
      </c>
      <c r="F31" s="41"/>
      <c r="G31" s="40">
        <f>'QS Stars'!$AG$94</f>
        <v>0</v>
      </c>
      <c r="H31" s="40">
        <f t="shared" si="0"/>
        <v>3</v>
      </c>
      <c r="I31" s="40">
        <f>Webometrics!$AG$41</f>
        <v>3</v>
      </c>
      <c r="J31" s="41"/>
      <c r="K31" s="40">
        <f>'QS Stars'!$AG$93</f>
        <v>0</v>
      </c>
      <c r="L31" s="40">
        <f t="shared" si="4"/>
        <v>3</v>
      </c>
      <c r="M31" s="43">
        <f t="shared" si="2"/>
        <v>100</v>
      </c>
      <c r="N31" s="43">
        <f t="shared" si="2"/>
        <v>0</v>
      </c>
      <c r="O31" s="43">
        <f>IFERROR(IF(#REF!&gt;0,ROUND((#REF!/#REF!)*100,2),"N/A"),0)</f>
        <v>0</v>
      </c>
      <c r="P31" s="43">
        <f t="shared" si="3"/>
        <v>0</v>
      </c>
      <c r="Q31" s="43">
        <f t="shared" si="3"/>
        <v>100</v>
      </c>
    </row>
    <row r="32" spans="1:20" x14ac:dyDescent="0.2">
      <c r="A32" s="37">
        <v>27</v>
      </c>
      <c r="B32" s="62" t="s">
        <v>60</v>
      </c>
      <c r="C32" s="63"/>
      <c r="D32" s="39">
        <v>80</v>
      </c>
      <c r="E32" s="40">
        <f>Webometrics!$AH$42</f>
        <v>2</v>
      </c>
      <c r="F32" s="41"/>
      <c r="G32" s="40">
        <f>'QS Stars'!$AH$94</f>
        <v>0</v>
      </c>
      <c r="H32" s="40">
        <f t="shared" si="0"/>
        <v>2</v>
      </c>
      <c r="I32" s="40">
        <f>Webometrics!$AH$41</f>
        <v>3</v>
      </c>
      <c r="J32" s="41"/>
      <c r="K32" s="40">
        <f>'QS Stars'!$AH$93</f>
        <v>0</v>
      </c>
      <c r="L32" s="40">
        <f t="shared" si="4"/>
        <v>3</v>
      </c>
      <c r="M32" s="43">
        <f t="shared" si="2"/>
        <v>66.67</v>
      </c>
      <c r="N32" s="43">
        <f t="shared" si="2"/>
        <v>0</v>
      </c>
      <c r="O32" s="43">
        <f>IFERROR(IF(#REF!&gt;0,ROUND((#REF!/#REF!)*100,2),"N/A"),0)</f>
        <v>0</v>
      </c>
      <c r="P32" s="43">
        <f t="shared" si="3"/>
        <v>0</v>
      </c>
      <c r="Q32" s="43">
        <f t="shared" si="3"/>
        <v>66.67</v>
      </c>
    </row>
    <row r="33" spans="1:17" x14ac:dyDescent="0.2">
      <c r="A33" s="37">
        <v>28</v>
      </c>
      <c r="B33" s="60" t="s">
        <v>61</v>
      </c>
      <c r="C33" s="61"/>
      <c r="D33" s="39">
        <v>80</v>
      </c>
      <c r="E33" s="40">
        <f>Webometrics!$AI$42</f>
        <v>2</v>
      </c>
      <c r="F33" s="41"/>
      <c r="G33" s="40">
        <f>'QS Stars'!$AI$94</f>
        <v>0</v>
      </c>
      <c r="H33" s="40">
        <f t="shared" si="0"/>
        <v>2</v>
      </c>
      <c r="I33" s="40">
        <f>Webometrics!$AI$41</f>
        <v>2</v>
      </c>
      <c r="J33" s="41"/>
      <c r="K33" s="40">
        <f>'QS Stars'!$AI$93</f>
        <v>0</v>
      </c>
      <c r="L33" s="40">
        <f t="shared" si="4"/>
        <v>2</v>
      </c>
      <c r="M33" s="43">
        <f t="shared" si="2"/>
        <v>100</v>
      </c>
      <c r="N33" s="43">
        <f t="shared" si="2"/>
        <v>0</v>
      </c>
      <c r="O33" s="43">
        <f>IFERROR(IF(#REF!&gt;0,ROUND((#REF!/#REF!)*100,2),"N/A"),0)</f>
        <v>0</v>
      </c>
      <c r="P33" s="43">
        <f t="shared" si="3"/>
        <v>0</v>
      </c>
      <c r="Q33" s="43">
        <f t="shared" si="3"/>
        <v>100</v>
      </c>
    </row>
    <row r="34" spans="1:17" ht="23.25" customHeight="1" x14ac:dyDescent="0.2">
      <c r="A34" s="37">
        <v>29</v>
      </c>
      <c r="B34" s="66" t="s">
        <v>62</v>
      </c>
      <c r="C34" s="67"/>
      <c r="D34" s="68">
        <v>80</v>
      </c>
      <c r="E34" s="40">
        <f>Webometrics!$AJ$42</f>
        <v>3</v>
      </c>
      <c r="F34" s="69"/>
      <c r="G34" s="40">
        <f>'QS Stars'!$AJ$94</f>
        <v>0</v>
      </c>
      <c r="H34" s="70">
        <f t="shared" si="0"/>
        <v>3</v>
      </c>
      <c r="I34" s="40">
        <f>Webometrics!$AJ$41</f>
        <v>4</v>
      </c>
      <c r="J34" s="69"/>
      <c r="K34" s="40">
        <f>'QS Stars'!$AJ$93</f>
        <v>0</v>
      </c>
      <c r="L34" s="70">
        <f t="shared" si="4"/>
        <v>4</v>
      </c>
      <c r="M34" s="43">
        <f t="shared" si="2"/>
        <v>75</v>
      </c>
      <c r="N34" s="43">
        <f t="shared" si="2"/>
        <v>0</v>
      </c>
      <c r="O34" s="43">
        <f>IFERROR(IF(#REF!&gt;0,ROUND((#REF!/#REF!)*100,2),"N/A"),0)</f>
        <v>0</v>
      </c>
      <c r="P34" s="43">
        <f t="shared" si="3"/>
        <v>0</v>
      </c>
      <c r="Q34" s="43">
        <f t="shared" si="3"/>
        <v>75</v>
      </c>
    </row>
    <row r="35" spans="1:17" ht="27" customHeight="1" x14ac:dyDescent="0.2">
      <c r="A35" s="74" t="s">
        <v>63</v>
      </c>
      <c r="B35" s="74"/>
      <c r="C35" s="74"/>
      <c r="D35" s="75">
        <v>80</v>
      </c>
      <c r="E35" s="42">
        <f>Webometrics!$AK$42</f>
        <v>7</v>
      </c>
      <c r="F35" s="42">
        <f>'QS Ranking'!$AK$35</f>
        <v>2</v>
      </c>
      <c r="G35" s="42">
        <f>'QS Stars'!$AK$94</f>
        <v>19</v>
      </c>
      <c r="H35" s="76">
        <f t="shared" si="0"/>
        <v>28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6">
        <f t="shared" si="4"/>
        <v>37</v>
      </c>
      <c r="M35" s="370">
        <f>IFERROR(ROUND((E35/I35)*100,2),0)</f>
        <v>77.78</v>
      </c>
      <c r="N35" s="370">
        <f>IFERROR(ROUND((F35/J35)*100,2),0)</f>
        <v>33.33</v>
      </c>
      <c r="O35" s="370">
        <f>IFERROR(IF(#REF!&gt;0,ROUND((#REF!/#REF!)*100,2),"N/A"),0)</f>
        <v>0</v>
      </c>
      <c r="P35" s="370">
        <f>IFERROR(ROUND((G35/K35)*100,2),0)</f>
        <v>86.36</v>
      </c>
      <c r="Q35" s="77">
        <f>IFERROR(ROUND((H35/L35)*100,2),0)</f>
        <v>75.680000000000007</v>
      </c>
    </row>
    <row r="36" spans="1:17" s="6" customFormat="1" x14ac:dyDescent="0.2"/>
    <row r="37" spans="1:17" s="6" customFormat="1" x14ac:dyDescent="0.2">
      <c r="A37" s="371" t="s">
        <v>247</v>
      </c>
    </row>
    <row r="38" spans="1:17" s="6" customFormat="1" x14ac:dyDescent="0.2">
      <c r="A38" s="6" t="s">
        <v>248</v>
      </c>
    </row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P2:Q2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43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9" defaultRowHeight="24" x14ac:dyDescent="0.2"/>
  <cols>
    <col min="1" max="1" width="18" style="99" bestFit="1" customWidth="1"/>
    <col min="2" max="2" width="22.75" style="99" customWidth="1"/>
    <col min="3" max="3" width="13.25" style="99" customWidth="1"/>
    <col min="4" max="4" width="17.625" style="99" customWidth="1"/>
    <col min="5" max="5" width="15.125" style="99" customWidth="1"/>
    <col min="6" max="6" width="18" style="99" customWidth="1"/>
    <col min="7" max="37" width="9" style="6"/>
    <col min="38" max="16384" width="9" style="99"/>
  </cols>
  <sheetData>
    <row r="1" spans="1:6" ht="30.75" x14ac:dyDescent="0.2">
      <c r="A1" s="102" t="s">
        <v>249</v>
      </c>
      <c r="B1" s="3" t="s">
        <v>250</v>
      </c>
      <c r="C1" s="3"/>
      <c r="D1" s="3"/>
      <c r="E1" s="3"/>
      <c r="F1" s="372" t="s">
        <v>2</v>
      </c>
    </row>
    <row r="2" spans="1:6" ht="80.25" customHeight="1" x14ac:dyDescent="0.2">
      <c r="A2" s="373"/>
      <c r="B2" s="374" t="s">
        <v>251</v>
      </c>
      <c r="C2" s="374"/>
      <c r="D2" s="374"/>
      <c r="E2" s="374"/>
      <c r="F2" s="375"/>
    </row>
    <row r="3" spans="1:6" ht="30.75" x14ac:dyDescent="0.2">
      <c r="A3" s="376" t="s">
        <v>3</v>
      </c>
      <c r="B3" s="9" t="s">
        <v>252</v>
      </c>
      <c r="C3" s="11"/>
      <c r="D3" s="11"/>
      <c r="E3" s="11"/>
      <c r="F3" s="377" t="s">
        <v>5</v>
      </c>
    </row>
    <row r="4" spans="1:6" s="6" customFormat="1" x14ac:dyDescent="0.2">
      <c r="A4" s="378" t="s">
        <v>6</v>
      </c>
      <c r="B4" s="17" t="s">
        <v>253</v>
      </c>
      <c r="C4" s="17"/>
      <c r="D4" s="17" t="s">
        <v>254</v>
      </c>
      <c r="E4" s="379"/>
      <c r="F4" s="379"/>
    </row>
    <row r="5" spans="1:6" s="6" customFormat="1" x14ac:dyDescent="0.2">
      <c r="A5" s="21" t="s">
        <v>11</v>
      </c>
      <c r="B5" s="380"/>
      <c r="C5" s="24" t="s">
        <v>255</v>
      </c>
      <c r="D5" s="25"/>
      <c r="E5" s="26"/>
      <c r="F5" s="381" t="s">
        <v>250</v>
      </c>
    </row>
    <row r="6" spans="1:6" s="6" customFormat="1" ht="48" x14ac:dyDescent="0.2">
      <c r="A6" s="382"/>
      <c r="B6" s="383"/>
      <c r="C6" s="33" t="s">
        <v>256</v>
      </c>
      <c r="D6" s="34" t="s">
        <v>257</v>
      </c>
      <c r="E6" s="34" t="s">
        <v>258</v>
      </c>
      <c r="F6" s="381"/>
    </row>
    <row r="7" spans="1:6" s="6" customFormat="1" ht="23.25" customHeight="1" x14ac:dyDescent="0.2">
      <c r="A7" s="62" t="s">
        <v>26</v>
      </c>
      <c r="B7" s="384"/>
      <c r="C7" s="39"/>
      <c r="D7" s="385"/>
      <c r="E7" s="386">
        <f ca="1">SUM(C7:E7)</f>
        <v>0</v>
      </c>
      <c r="F7" s="387"/>
    </row>
    <row r="8" spans="1:6" s="6" customFormat="1" ht="23.25" customHeight="1" x14ac:dyDescent="0.2">
      <c r="A8" s="62" t="s">
        <v>29</v>
      </c>
      <c r="B8" s="384"/>
      <c r="C8" s="39"/>
      <c r="D8" s="385">
        <v>1</v>
      </c>
      <c r="E8" s="386">
        <f t="shared" ref="E8:E12" ca="1" si="0">SUM(C8:E8)</f>
        <v>0</v>
      </c>
      <c r="F8" s="387">
        <v>3</v>
      </c>
    </row>
    <row r="9" spans="1:6" s="6" customFormat="1" ht="23.25" customHeight="1" x14ac:dyDescent="0.2">
      <c r="A9" s="62" t="s">
        <v>36</v>
      </c>
      <c r="B9" s="384"/>
      <c r="C9" s="39"/>
      <c r="D9" s="385"/>
      <c r="E9" s="386">
        <f t="shared" ca="1" si="0"/>
        <v>0</v>
      </c>
      <c r="F9" s="387"/>
    </row>
    <row r="10" spans="1:6" s="6" customFormat="1" ht="23.25" customHeight="1" x14ac:dyDescent="0.2">
      <c r="A10" s="62" t="s">
        <v>37</v>
      </c>
      <c r="B10" s="384"/>
      <c r="C10" s="39"/>
      <c r="D10" s="385"/>
      <c r="E10" s="386">
        <f t="shared" ca="1" si="0"/>
        <v>0</v>
      </c>
      <c r="F10" s="387"/>
    </row>
    <row r="11" spans="1:6" s="6" customFormat="1" ht="23.25" customHeight="1" x14ac:dyDescent="0.2">
      <c r="A11" s="62" t="s">
        <v>38</v>
      </c>
      <c r="B11" s="384"/>
      <c r="C11" s="39"/>
      <c r="D11" s="385">
        <v>1</v>
      </c>
      <c r="E11" s="386">
        <f t="shared" ca="1" si="0"/>
        <v>0</v>
      </c>
      <c r="F11" s="387">
        <v>2</v>
      </c>
    </row>
    <row r="12" spans="1:6" s="6" customFormat="1" ht="23.25" customHeight="1" x14ac:dyDescent="0.2">
      <c r="A12" s="62" t="s">
        <v>39</v>
      </c>
      <c r="B12" s="384"/>
      <c r="C12" s="39"/>
      <c r="D12" s="385">
        <v>6</v>
      </c>
      <c r="E12" s="386">
        <f t="shared" ca="1" si="0"/>
        <v>0</v>
      </c>
      <c r="F12" s="387">
        <v>5</v>
      </c>
    </row>
    <row r="13" spans="1:6" s="6" customFormat="1" ht="23.25" customHeight="1" x14ac:dyDescent="0.2">
      <c r="A13" s="62" t="s">
        <v>40</v>
      </c>
      <c r="B13" s="384"/>
      <c r="C13" s="39"/>
      <c r="D13" s="385"/>
      <c r="E13" s="386">
        <f t="shared" ref="E13:E19" si="1">SUM(C13:D13)</f>
        <v>0</v>
      </c>
      <c r="F13" s="387"/>
    </row>
    <row r="14" spans="1:6" s="6" customFormat="1" ht="23.25" customHeight="1" x14ac:dyDescent="0.2">
      <c r="A14" s="62" t="s">
        <v>41</v>
      </c>
      <c r="B14" s="384"/>
      <c r="C14" s="39"/>
      <c r="D14" s="385"/>
      <c r="E14" s="386">
        <f t="shared" si="1"/>
        <v>0</v>
      </c>
      <c r="F14" s="387"/>
    </row>
    <row r="15" spans="1:6" s="6" customFormat="1" ht="23.25" customHeight="1" x14ac:dyDescent="0.2">
      <c r="A15" s="62" t="s">
        <v>42</v>
      </c>
      <c r="B15" s="384"/>
      <c r="C15" s="39"/>
      <c r="D15" s="385"/>
      <c r="E15" s="386">
        <f t="shared" si="1"/>
        <v>0</v>
      </c>
      <c r="F15" s="387"/>
    </row>
    <row r="16" spans="1:6" s="6" customFormat="1" ht="23.25" customHeight="1" x14ac:dyDescent="0.2">
      <c r="A16" s="62" t="s">
        <v>43</v>
      </c>
      <c r="B16" s="384"/>
      <c r="C16" s="39"/>
      <c r="D16" s="385"/>
      <c r="E16" s="386">
        <f t="shared" si="1"/>
        <v>0</v>
      </c>
      <c r="F16" s="387"/>
    </row>
    <row r="17" spans="1:6" s="6" customFormat="1" ht="23.25" customHeight="1" x14ac:dyDescent="0.2">
      <c r="A17" s="62" t="s">
        <v>259</v>
      </c>
      <c r="B17" s="384"/>
      <c r="C17" s="39"/>
      <c r="D17" s="385"/>
      <c r="E17" s="386">
        <f t="shared" si="1"/>
        <v>0</v>
      </c>
      <c r="F17" s="387"/>
    </row>
    <row r="18" spans="1:6" s="6" customFormat="1" ht="23.25" customHeight="1" x14ac:dyDescent="0.2">
      <c r="A18" s="62" t="s">
        <v>45</v>
      </c>
      <c r="B18" s="384"/>
      <c r="C18" s="39"/>
      <c r="D18" s="385"/>
      <c r="E18" s="386">
        <f t="shared" si="1"/>
        <v>0</v>
      </c>
      <c r="F18" s="387"/>
    </row>
    <row r="19" spans="1:6" s="6" customFormat="1" ht="23.25" customHeight="1" x14ac:dyDescent="0.2">
      <c r="A19" s="62" t="s">
        <v>260</v>
      </c>
      <c r="B19" s="384"/>
      <c r="C19" s="39"/>
      <c r="D19" s="385"/>
      <c r="E19" s="386">
        <f t="shared" si="1"/>
        <v>0</v>
      </c>
      <c r="F19" s="387"/>
    </row>
    <row r="20" spans="1:6" s="6" customFormat="1" ht="23.25" customHeight="1" x14ac:dyDescent="0.2">
      <c r="A20" s="62" t="s">
        <v>47</v>
      </c>
      <c r="B20" s="384"/>
      <c r="C20" s="39"/>
      <c r="D20" s="385">
        <v>1</v>
      </c>
      <c r="E20" s="386">
        <f>SUM(C20:D20)</f>
        <v>1</v>
      </c>
      <c r="F20" s="387">
        <v>1</v>
      </c>
    </row>
    <row r="21" spans="1:6" s="6" customFormat="1" ht="23.25" customHeight="1" x14ac:dyDescent="0.2">
      <c r="A21" s="62" t="s">
        <v>48</v>
      </c>
      <c r="B21" s="384"/>
      <c r="C21" s="39"/>
      <c r="D21" s="385"/>
      <c r="E21" s="386">
        <f t="shared" ref="E21:E22" si="2">SUM(C21:D21)</f>
        <v>0</v>
      </c>
      <c r="F21" s="387"/>
    </row>
    <row r="22" spans="1:6" s="6" customFormat="1" ht="22.5" customHeight="1" x14ac:dyDescent="0.2">
      <c r="A22" s="62" t="s">
        <v>49</v>
      </c>
      <c r="B22" s="384"/>
      <c r="C22" s="39"/>
      <c r="D22" s="385">
        <v>1</v>
      </c>
      <c r="E22" s="386">
        <f t="shared" si="2"/>
        <v>1</v>
      </c>
      <c r="F22" s="387">
        <v>4</v>
      </c>
    </row>
    <row r="23" spans="1:6" s="6" customFormat="1" ht="27" customHeight="1" x14ac:dyDescent="0.2">
      <c r="A23" s="388" t="s">
        <v>63</v>
      </c>
      <c r="B23" s="389"/>
      <c r="C23" s="390">
        <f>SUM(C7:C22)</f>
        <v>0</v>
      </c>
      <c r="D23" s="390">
        <f>SUM(D7:D22)</f>
        <v>10</v>
      </c>
      <c r="E23" s="391">
        <f>SUM(C23:D23)</f>
        <v>10</v>
      </c>
      <c r="F23" s="390">
        <f>SUM(F7:F22)</f>
        <v>15</v>
      </c>
    </row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2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2">
      <c r="A33" s="6" t="str">
        <f t="shared" si="3"/>
        <v>1) คณะครุศาสตร์</v>
      </c>
      <c r="B33" s="6" t="s">
        <v>67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2">
      <c r="A34" s="6" t="str">
        <f t="shared" si="3"/>
        <v>2) คณะวิทยาศาสตร์และเทคโนโลยี</v>
      </c>
      <c r="B34" s="6" t="s">
        <v>68</v>
      </c>
      <c r="C34" s="6">
        <f t="shared" si="3"/>
        <v>0</v>
      </c>
      <c r="D34" s="6">
        <f t="shared" si="3"/>
        <v>1</v>
      </c>
      <c r="E34" s="6">
        <f t="shared" ca="1" si="3"/>
        <v>0</v>
      </c>
      <c r="F34" s="6">
        <f t="shared" si="3"/>
        <v>3</v>
      </c>
    </row>
    <row r="35" spans="1:6" s="6" customFormat="1" x14ac:dyDescent="0.2">
      <c r="A35" s="6" t="str">
        <f t="shared" si="3"/>
        <v>3) คณะมนุษยศาสตร์และสังคมศาสตร์</v>
      </c>
      <c r="B35" s="6" t="s">
        <v>69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0</v>
      </c>
    </row>
    <row r="36" spans="1:6" s="6" customFormat="1" x14ac:dyDescent="0.2">
      <c r="A36" s="6" t="str">
        <f t="shared" si="3"/>
        <v>4) คณะวิทยาการจัดการ</v>
      </c>
      <c r="B36" s="6" t="s">
        <v>70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2">
      <c r="A37" s="6" t="str">
        <f t="shared" si="3"/>
        <v>5) คณะเทคโนโลยีอุตสาหกรรม</v>
      </c>
      <c r="B37" s="6" t="s">
        <v>71</v>
      </c>
      <c r="C37" s="6">
        <f t="shared" si="3"/>
        <v>0</v>
      </c>
      <c r="D37" s="6">
        <f t="shared" si="3"/>
        <v>1</v>
      </c>
      <c r="E37" s="6">
        <f t="shared" ca="1" si="3"/>
        <v>0</v>
      </c>
      <c r="F37" s="6">
        <f t="shared" si="3"/>
        <v>2</v>
      </c>
    </row>
    <row r="38" spans="1:6" s="6" customFormat="1" x14ac:dyDescent="0.2">
      <c r="A38" s="6" t="str">
        <f t="shared" si="3"/>
        <v>6) คณะศิลปกรรมศาสตร์</v>
      </c>
      <c r="B38" s="6" t="s">
        <v>72</v>
      </c>
      <c r="C38" s="6">
        <f t="shared" si="3"/>
        <v>0</v>
      </c>
      <c r="D38" s="6">
        <f t="shared" si="3"/>
        <v>6</v>
      </c>
      <c r="E38" s="6">
        <f t="shared" ca="1" si="3"/>
        <v>0</v>
      </c>
      <c r="F38" s="6">
        <f t="shared" si="3"/>
        <v>5</v>
      </c>
    </row>
    <row r="39" spans="1:6" s="6" customFormat="1" x14ac:dyDescent="0.2">
      <c r="A39" s="6" t="str">
        <f t="shared" si="3"/>
        <v>7)  บัณฑิตวิทยาลัย</v>
      </c>
      <c r="B39" s="6" t="s">
        <v>73</v>
      </c>
      <c r="C39" s="6">
        <f t="shared" si="3"/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</row>
    <row r="40" spans="1:6" s="6" customFormat="1" x14ac:dyDescent="0.2">
      <c r="A40" s="6" t="str">
        <f t="shared" si="3"/>
        <v>8)  วิทยาลัยนวัตกรรมและการจัดการ</v>
      </c>
      <c r="B40" s="6" t="s">
        <v>74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 t="str">
        <f t="shared" si="3"/>
        <v>9)  วิทยาลัยพยาบาลและสุขภาพ</v>
      </c>
      <c r="B41" s="6" t="s">
        <v>75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 t="str">
        <f t="shared" si="3"/>
        <v>10) วิทยาลัยสหเวชศาสตร์</v>
      </c>
      <c r="B42" s="6" t="s">
        <v>76</v>
      </c>
      <c r="C42" s="6">
        <f t="shared" si="3"/>
        <v>0</v>
      </c>
      <c r="D42" s="6">
        <f t="shared" si="3"/>
        <v>0</v>
      </c>
      <c r="E42" s="6">
        <f t="shared" si="3"/>
        <v>0</v>
      </c>
      <c r="F42" s="6">
        <f t="shared" si="3"/>
        <v>0</v>
      </c>
    </row>
    <row r="43" spans="1:6" s="6" customFormat="1" x14ac:dyDescent="0.2">
      <c r="A43" s="6" t="str">
        <f t="shared" si="3"/>
        <v>11) วิทยาลัยโลจิสติกส์และซัพพลายเชน</v>
      </c>
      <c r="B43" s="6" t="s">
        <v>77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2">
      <c r="A44" s="6" t="str">
        <f t="shared" si="3"/>
        <v>12) วิทยาลัยสถาปัตยกรรมศาสตร์</v>
      </c>
      <c r="B44" s="6" t="s">
        <v>78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2">
      <c r="A45" s="6" t="str">
        <f t="shared" si="3"/>
        <v>13)  วิทยาลัยการเมืองและการปกครอง</v>
      </c>
      <c r="B45" s="6" t="s">
        <v>79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2">
      <c r="A46" s="6" t="str">
        <f t="shared" si="3"/>
        <v>14) วิทยาลัยการจัดการอุตสาหกรรมบริการ</v>
      </c>
      <c r="B46" s="6" t="s">
        <v>80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2">
      <c r="A47" s="6" t="str">
        <f t="shared" ref="A47:F49" si="4">A21</f>
        <v>15) วิทยาลัยนิเทศศาสตร์</v>
      </c>
      <c r="B47" s="6" t="s">
        <v>81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2">
      <c r="A48" s="6" t="str">
        <f t="shared" si="4"/>
        <v>16) ศูนย์การศึกษา จ. อุดรธานี</v>
      </c>
      <c r="B48" s="6" t="s">
        <v>82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2">
      <c r="A49" s="6" t="str">
        <f t="shared" si="4"/>
        <v>ระดับมหาวิทยาลัย</v>
      </c>
      <c r="B49" s="6" t="s">
        <v>96</v>
      </c>
      <c r="C49" s="6">
        <f t="shared" si="4"/>
        <v>0</v>
      </c>
      <c r="D49" s="6">
        <f t="shared" si="4"/>
        <v>10</v>
      </c>
      <c r="E49" s="6">
        <f t="shared" si="4"/>
        <v>10</v>
      </c>
      <c r="F49" s="6">
        <f t="shared" si="4"/>
        <v>15</v>
      </c>
    </row>
    <row r="50" spans="1:6" s="6" customFormat="1" x14ac:dyDescent="0.2"/>
    <row r="51" spans="1:6" s="6" customFormat="1" x14ac:dyDescent="0.2"/>
    <row r="52" spans="1:6" s="6" customFormat="1" x14ac:dyDescent="0.2"/>
    <row r="53" spans="1:6" s="6" customFormat="1" x14ac:dyDescent="0.2"/>
    <row r="54" spans="1:6" s="6" customFormat="1" x14ac:dyDescent="0.2"/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14" activePane="bottomRight" state="frozen"/>
      <selection activeCell="R39" sqref="R39"/>
      <selection pane="topRight" activeCell="R39" sqref="R39"/>
      <selection pane="bottomLeft" activeCell="R39" sqref="R39"/>
      <selection pane="bottomRight" activeCell="R39" sqref="R39"/>
    </sheetView>
  </sheetViews>
  <sheetFormatPr defaultColWidth="9" defaultRowHeight="24" x14ac:dyDescent="0.2"/>
  <cols>
    <col min="1" max="1" width="9" style="99"/>
    <col min="2" max="2" width="18.75" style="99" bestFit="1" customWidth="1"/>
    <col min="3" max="3" width="23.125" style="99" customWidth="1"/>
    <col min="4" max="4" width="32.75" style="99" customWidth="1"/>
    <col min="5" max="5" width="21.625" style="99" customWidth="1"/>
    <col min="6" max="6" width="14.75" style="99" customWidth="1"/>
    <col min="7" max="7" width="18.25" style="99" customWidth="1"/>
    <col min="8" max="8" width="13" style="413" customWidth="1"/>
    <col min="9" max="9" width="23.75" style="99" customWidth="1"/>
    <col min="10" max="10" width="26.125" style="99" customWidth="1"/>
    <col min="11" max="52" width="9" style="6"/>
    <col min="53" max="16384" width="9" style="99"/>
  </cols>
  <sheetData>
    <row r="1" spans="1:11" ht="30.75" x14ac:dyDescent="0.2">
      <c r="A1" s="101"/>
      <c r="B1" s="392" t="s">
        <v>103</v>
      </c>
      <c r="C1" s="104" t="s">
        <v>261</v>
      </c>
      <c r="D1" s="104"/>
      <c r="E1" s="104"/>
      <c r="F1" s="104"/>
      <c r="G1" s="104"/>
      <c r="H1" s="393"/>
      <c r="I1" s="104"/>
      <c r="J1" s="394" t="s">
        <v>2</v>
      </c>
      <c r="K1" s="395"/>
    </row>
    <row r="2" spans="1:11" ht="30.75" x14ac:dyDescent="0.2">
      <c r="A2" s="109"/>
      <c r="B2" s="396" t="s">
        <v>3</v>
      </c>
      <c r="C2" s="397" t="s">
        <v>252</v>
      </c>
      <c r="D2" s="112"/>
      <c r="E2" s="113"/>
      <c r="F2" s="113"/>
      <c r="G2" s="398"/>
      <c r="H2" s="399"/>
      <c r="I2" s="112"/>
      <c r="J2" s="377" t="s">
        <v>5</v>
      </c>
      <c r="K2" s="400"/>
    </row>
    <row r="3" spans="1:11" s="6" customFormat="1" ht="27.75" x14ac:dyDescent="0.2">
      <c r="A3" s="109"/>
      <c r="B3" s="114"/>
      <c r="C3" s="17" t="s">
        <v>253</v>
      </c>
      <c r="D3" s="17" t="s">
        <v>262</v>
      </c>
      <c r="F3" s="17"/>
      <c r="G3" s="379"/>
      <c r="H3" s="401"/>
      <c r="I3" s="117"/>
      <c r="J3" s="117"/>
    </row>
    <row r="4" spans="1:11" ht="55.5" x14ac:dyDescent="0.2">
      <c r="A4" s="402" t="s">
        <v>10</v>
      </c>
      <c r="B4" s="403" t="s">
        <v>263</v>
      </c>
      <c r="C4" s="403"/>
      <c r="D4" s="402" t="s">
        <v>264</v>
      </c>
      <c r="E4" s="404" t="s">
        <v>265</v>
      </c>
      <c r="F4" s="404" t="s">
        <v>266</v>
      </c>
      <c r="G4" s="404" t="s">
        <v>267</v>
      </c>
      <c r="H4" s="405" t="s">
        <v>268</v>
      </c>
      <c r="I4" s="404" t="s">
        <v>269</v>
      </c>
      <c r="J4" s="402" t="s">
        <v>270</v>
      </c>
    </row>
    <row r="5" spans="1:11" s="6" customFormat="1" ht="63" customHeight="1" x14ac:dyDescent="0.2">
      <c r="A5" s="385">
        <v>1</v>
      </c>
      <c r="B5" s="62" t="s">
        <v>271</v>
      </c>
      <c r="C5" s="63"/>
      <c r="D5" s="406" t="s">
        <v>272</v>
      </c>
      <c r="E5" s="406" t="s">
        <v>273</v>
      </c>
      <c r="F5" s="407" t="s">
        <v>257</v>
      </c>
      <c r="G5" s="407" t="s">
        <v>274</v>
      </c>
      <c r="H5" s="385" t="s">
        <v>275</v>
      </c>
      <c r="I5" s="406" t="s">
        <v>276</v>
      </c>
      <c r="J5" s="406" t="s">
        <v>277</v>
      </c>
    </row>
    <row r="6" spans="1:11" s="6" customFormat="1" ht="144" x14ac:dyDescent="0.2">
      <c r="A6" s="385">
        <v>2</v>
      </c>
      <c r="B6" s="62" t="s">
        <v>278</v>
      </c>
      <c r="C6" s="63"/>
      <c r="D6" s="406" t="s">
        <v>279</v>
      </c>
      <c r="E6" s="406" t="s">
        <v>280</v>
      </c>
      <c r="F6" s="407" t="s">
        <v>257</v>
      </c>
      <c r="G6" s="407" t="s">
        <v>274</v>
      </c>
      <c r="H6" s="385" t="s">
        <v>281</v>
      </c>
      <c r="I6" s="406" t="s">
        <v>282</v>
      </c>
      <c r="J6" s="407" t="s">
        <v>283</v>
      </c>
    </row>
    <row r="7" spans="1:11" s="6" customFormat="1" ht="144" x14ac:dyDescent="0.2">
      <c r="A7" s="385">
        <v>3</v>
      </c>
      <c r="B7" s="62" t="s">
        <v>284</v>
      </c>
      <c r="C7" s="63"/>
      <c r="D7" s="406" t="s">
        <v>279</v>
      </c>
      <c r="E7" s="406" t="s">
        <v>280</v>
      </c>
      <c r="F7" s="407" t="s">
        <v>257</v>
      </c>
      <c r="G7" s="407" t="s">
        <v>274</v>
      </c>
      <c r="H7" s="385" t="s">
        <v>281</v>
      </c>
      <c r="I7" s="406" t="s">
        <v>285</v>
      </c>
      <c r="J7" s="407" t="s">
        <v>286</v>
      </c>
    </row>
    <row r="8" spans="1:11" s="6" customFormat="1" ht="144" x14ac:dyDescent="0.2">
      <c r="A8" s="385">
        <v>4</v>
      </c>
      <c r="B8" s="62" t="s">
        <v>287</v>
      </c>
      <c r="C8" s="63"/>
      <c r="D8" s="406" t="s">
        <v>279</v>
      </c>
      <c r="E8" s="406" t="s">
        <v>280</v>
      </c>
      <c r="F8" s="407" t="s">
        <v>257</v>
      </c>
      <c r="G8" s="407" t="s">
        <v>274</v>
      </c>
      <c r="H8" s="385" t="s">
        <v>281</v>
      </c>
      <c r="I8" s="407" t="s">
        <v>288</v>
      </c>
      <c r="J8" s="407" t="s">
        <v>283</v>
      </c>
    </row>
    <row r="9" spans="1:11" s="6" customFormat="1" ht="144" x14ac:dyDescent="0.2">
      <c r="A9" s="385">
        <v>5</v>
      </c>
      <c r="B9" s="62" t="s">
        <v>289</v>
      </c>
      <c r="C9" s="63"/>
      <c r="D9" s="406" t="s">
        <v>290</v>
      </c>
      <c r="E9" s="406" t="s">
        <v>280</v>
      </c>
      <c r="F9" s="407" t="s">
        <v>257</v>
      </c>
      <c r="G9" s="407" t="s">
        <v>274</v>
      </c>
      <c r="H9" s="385" t="s">
        <v>281</v>
      </c>
      <c r="I9" s="407" t="s">
        <v>291</v>
      </c>
      <c r="J9" s="407" t="s">
        <v>283</v>
      </c>
    </row>
    <row r="10" spans="1:11" s="6" customFormat="1" ht="192" x14ac:dyDescent="0.2">
      <c r="A10" s="385">
        <v>6</v>
      </c>
      <c r="B10" s="62" t="s">
        <v>292</v>
      </c>
      <c r="C10" s="63"/>
      <c r="D10" s="406" t="s">
        <v>293</v>
      </c>
      <c r="E10" s="406" t="s">
        <v>294</v>
      </c>
      <c r="F10" s="407" t="s">
        <v>257</v>
      </c>
      <c r="G10" s="407" t="s">
        <v>274</v>
      </c>
      <c r="H10" s="385" t="s">
        <v>295</v>
      </c>
      <c r="I10" s="406" t="s">
        <v>296</v>
      </c>
      <c r="J10" s="407" t="s">
        <v>283</v>
      </c>
    </row>
    <row r="11" spans="1:11" s="6" customFormat="1" ht="192" x14ac:dyDescent="0.2">
      <c r="A11" s="385">
        <v>7</v>
      </c>
      <c r="B11" s="62" t="s">
        <v>297</v>
      </c>
      <c r="C11" s="63"/>
      <c r="D11" s="406" t="s">
        <v>293</v>
      </c>
      <c r="E11" s="406" t="s">
        <v>294</v>
      </c>
      <c r="F11" s="407" t="s">
        <v>257</v>
      </c>
      <c r="G11" s="407" t="s">
        <v>274</v>
      </c>
      <c r="H11" s="385" t="s">
        <v>295</v>
      </c>
      <c r="I11" s="406" t="s">
        <v>298</v>
      </c>
      <c r="J11" s="407" t="s">
        <v>299</v>
      </c>
    </row>
    <row r="12" spans="1:11" s="6" customFormat="1" ht="192" x14ac:dyDescent="0.2">
      <c r="A12" s="385">
        <v>8</v>
      </c>
      <c r="B12" s="62" t="s">
        <v>300</v>
      </c>
      <c r="C12" s="63"/>
      <c r="D12" s="406" t="s">
        <v>293</v>
      </c>
      <c r="E12" s="406" t="s">
        <v>294</v>
      </c>
      <c r="F12" s="407" t="s">
        <v>257</v>
      </c>
      <c r="G12" s="407" t="s">
        <v>274</v>
      </c>
      <c r="H12" s="385" t="s">
        <v>295</v>
      </c>
      <c r="I12" s="407" t="s">
        <v>301</v>
      </c>
      <c r="J12" s="407" t="s">
        <v>283</v>
      </c>
    </row>
    <row r="13" spans="1:11" s="6" customFormat="1" ht="192" x14ac:dyDescent="0.2">
      <c r="A13" s="385">
        <v>9</v>
      </c>
      <c r="B13" s="62" t="s">
        <v>302</v>
      </c>
      <c r="C13" s="63"/>
      <c r="D13" s="406" t="s">
        <v>293</v>
      </c>
      <c r="E13" s="406" t="s">
        <v>294</v>
      </c>
      <c r="F13" s="407" t="s">
        <v>257</v>
      </c>
      <c r="G13" s="407" t="s">
        <v>274</v>
      </c>
      <c r="H13" s="385" t="s">
        <v>295</v>
      </c>
      <c r="I13" s="407" t="s">
        <v>288</v>
      </c>
      <c r="J13" s="407" t="s">
        <v>283</v>
      </c>
    </row>
    <row r="14" spans="1:11" s="6" customFormat="1" ht="192" x14ac:dyDescent="0.2">
      <c r="A14" s="385">
        <v>10</v>
      </c>
      <c r="B14" s="62" t="s">
        <v>303</v>
      </c>
      <c r="C14" s="63"/>
      <c r="D14" s="406" t="s">
        <v>304</v>
      </c>
      <c r="E14" s="406" t="s">
        <v>294</v>
      </c>
      <c r="F14" s="407" t="s">
        <v>257</v>
      </c>
      <c r="G14" s="407" t="s">
        <v>274</v>
      </c>
      <c r="H14" s="385" t="s">
        <v>295</v>
      </c>
      <c r="I14" s="406" t="s">
        <v>305</v>
      </c>
      <c r="J14" s="406" t="s">
        <v>306</v>
      </c>
    </row>
    <row r="15" spans="1:11" s="6" customFormat="1" x14ac:dyDescent="0.2">
      <c r="A15" s="408"/>
      <c r="B15" s="409"/>
      <c r="C15" s="410"/>
      <c r="D15" s="408"/>
      <c r="E15" s="408"/>
      <c r="F15" s="408" t="s">
        <v>307</v>
      </c>
      <c r="G15" s="408" t="s">
        <v>307</v>
      </c>
      <c r="H15" s="411"/>
      <c r="I15" s="408"/>
      <c r="J15" s="408"/>
    </row>
    <row r="16" spans="1:11" s="6" customFormat="1" x14ac:dyDescent="0.2">
      <c r="A16" s="408"/>
      <c r="B16" s="409"/>
      <c r="C16" s="410"/>
      <c r="D16" s="408"/>
      <c r="E16" s="408"/>
      <c r="F16" s="408" t="s">
        <v>307</v>
      </c>
      <c r="G16" s="408" t="s">
        <v>307</v>
      </c>
      <c r="H16" s="411"/>
      <c r="I16" s="408"/>
      <c r="J16" s="408"/>
    </row>
    <row r="17" spans="1:10" s="6" customFormat="1" x14ac:dyDescent="0.2">
      <c r="A17" s="408"/>
      <c r="B17" s="409"/>
      <c r="C17" s="410"/>
      <c r="D17" s="408"/>
      <c r="E17" s="408"/>
      <c r="F17" s="408" t="s">
        <v>307</v>
      </c>
      <c r="G17" s="408" t="s">
        <v>307</v>
      </c>
      <c r="H17" s="411"/>
      <c r="I17" s="408"/>
      <c r="J17" s="408"/>
    </row>
    <row r="18" spans="1:10" s="6" customFormat="1" x14ac:dyDescent="0.2">
      <c r="A18" s="408"/>
      <c r="B18" s="409"/>
      <c r="C18" s="410"/>
      <c r="D18" s="408"/>
      <c r="E18" s="408"/>
      <c r="F18" s="408" t="s">
        <v>307</v>
      </c>
      <c r="G18" s="408" t="s">
        <v>307</v>
      </c>
      <c r="H18" s="411"/>
      <c r="I18" s="408"/>
      <c r="J18" s="408"/>
    </row>
    <row r="19" spans="1:10" s="6" customFormat="1" x14ac:dyDescent="0.2">
      <c r="A19" s="408"/>
      <c r="B19" s="409"/>
      <c r="C19" s="410"/>
      <c r="D19" s="408"/>
      <c r="E19" s="408"/>
      <c r="F19" s="408" t="s">
        <v>307</v>
      </c>
      <c r="G19" s="408" t="s">
        <v>307</v>
      </c>
      <c r="H19" s="411"/>
      <c r="I19" s="408"/>
      <c r="J19" s="408"/>
    </row>
    <row r="20" spans="1:10" s="6" customFormat="1" x14ac:dyDescent="0.2">
      <c r="A20" s="408"/>
      <c r="B20" s="409"/>
      <c r="C20" s="410"/>
      <c r="D20" s="408"/>
      <c r="E20" s="408"/>
      <c r="F20" s="408" t="s">
        <v>307</v>
      </c>
      <c r="G20" s="408" t="s">
        <v>307</v>
      </c>
      <c r="H20" s="411"/>
      <c r="I20" s="408"/>
      <c r="J20" s="408"/>
    </row>
    <row r="21" spans="1:10" s="6" customFormat="1" x14ac:dyDescent="0.2">
      <c r="A21" s="408"/>
      <c r="B21" s="409"/>
      <c r="C21" s="410"/>
      <c r="D21" s="408"/>
      <c r="E21" s="408"/>
      <c r="F21" s="408" t="s">
        <v>307</v>
      </c>
      <c r="G21" s="408" t="s">
        <v>307</v>
      </c>
      <c r="H21" s="411"/>
      <c r="I21" s="408"/>
      <c r="J21" s="408"/>
    </row>
    <row r="22" spans="1:10" s="6" customFormat="1" x14ac:dyDescent="0.2">
      <c r="A22" s="408"/>
      <c r="B22" s="409"/>
      <c r="C22" s="410"/>
      <c r="D22" s="408"/>
      <c r="E22" s="408"/>
      <c r="F22" s="408" t="s">
        <v>307</v>
      </c>
      <c r="G22" s="408" t="s">
        <v>307</v>
      </c>
      <c r="H22" s="411"/>
      <c r="I22" s="408"/>
      <c r="J22" s="408"/>
    </row>
    <row r="23" spans="1:10" s="6" customFormat="1" x14ac:dyDescent="0.2">
      <c r="A23" s="408"/>
      <c r="B23" s="409"/>
      <c r="C23" s="410"/>
      <c r="D23" s="408"/>
      <c r="E23" s="408"/>
      <c r="F23" s="408" t="s">
        <v>307</v>
      </c>
      <c r="G23" s="408" t="s">
        <v>307</v>
      </c>
      <c r="H23" s="411"/>
      <c r="I23" s="408"/>
      <c r="J23" s="408"/>
    </row>
    <row r="24" spans="1:10" s="6" customFormat="1" x14ac:dyDescent="0.2">
      <c r="A24" s="408"/>
      <c r="B24" s="409"/>
      <c r="C24" s="410"/>
      <c r="D24" s="408"/>
      <c r="E24" s="408"/>
      <c r="F24" s="408" t="s">
        <v>307</v>
      </c>
      <c r="G24" s="408" t="s">
        <v>307</v>
      </c>
      <c r="H24" s="411"/>
      <c r="I24" s="408"/>
      <c r="J24" s="408"/>
    </row>
    <row r="25" spans="1:10" s="6" customFormat="1" x14ac:dyDescent="0.2">
      <c r="A25" s="408"/>
      <c r="B25" s="409"/>
      <c r="C25" s="410"/>
      <c r="D25" s="408"/>
      <c r="E25" s="408"/>
      <c r="F25" s="408" t="s">
        <v>307</v>
      </c>
      <c r="G25" s="408" t="s">
        <v>307</v>
      </c>
      <c r="H25" s="411"/>
      <c r="I25" s="408"/>
      <c r="J25" s="408"/>
    </row>
    <row r="26" spans="1:10" s="6" customFormat="1" x14ac:dyDescent="0.2">
      <c r="A26" s="408"/>
      <c r="B26" s="409"/>
      <c r="C26" s="410"/>
      <c r="D26" s="408"/>
      <c r="E26" s="408"/>
      <c r="F26" s="408" t="s">
        <v>307</v>
      </c>
      <c r="G26" s="408" t="s">
        <v>307</v>
      </c>
      <c r="H26" s="411"/>
      <c r="I26" s="408"/>
      <c r="J26" s="408"/>
    </row>
    <row r="27" spans="1:10" s="6" customFormat="1" x14ac:dyDescent="0.2">
      <c r="A27" s="408"/>
      <c r="B27" s="409"/>
      <c r="C27" s="410"/>
      <c r="D27" s="408"/>
      <c r="E27" s="408"/>
      <c r="F27" s="408" t="s">
        <v>307</v>
      </c>
      <c r="G27" s="408" t="s">
        <v>307</v>
      </c>
      <c r="H27" s="411"/>
      <c r="I27" s="408"/>
      <c r="J27" s="408"/>
    </row>
    <row r="28" spans="1:10" s="6" customFormat="1" x14ac:dyDescent="0.2">
      <c r="A28" s="408"/>
      <c r="B28" s="409"/>
      <c r="C28" s="410"/>
      <c r="D28" s="408"/>
      <c r="E28" s="408"/>
      <c r="F28" s="408" t="s">
        <v>307</v>
      </c>
      <c r="G28" s="408" t="s">
        <v>307</v>
      </c>
      <c r="H28" s="411"/>
      <c r="I28" s="408"/>
      <c r="J28" s="408"/>
    </row>
    <row r="29" spans="1:10" s="6" customFormat="1" x14ac:dyDescent="0.2">
      <c r="A29" s="408"/>
      <c r="B29" s="409"/>
      <c r="C29" s="410"/>
      <c r="D29" s="408"/>
      <c r="E29" s="408"/>
      <c r="F29" s="408" t="s">
        <v>307</v>
      </c>
      <c r="G29" s="408" t="s">
        <v>307</v>
      </c>
      <c r="H29" s="411"/>
      <c r="I29" s="408"/>
      <c r="J29" s="408"/>
    </row>
    <row r="30" spans="1:10" s="6" customFormat="1" x14ac:dyDescent="0.2">
      <c r="A30" s="408"/>
      <c r="B30" s="409"/>
      <c r="C30" s="410"/>
      <c r="D30" s="408"/>
      <c r="E30" s="408"/>
      <c r="F30" s="408" t="s">
        <v>307</v>
      </c>
      <c r="G30" s="408" t="s">
        <v>307</v>
      </c>
      <c r="H30" s="411"/>
      <c r="I30" s="408"/>
      <c r="J30" s="408"/>
    </row>
    <row r="31" spans="1:10" s="6" customFormat="1" x14ac:dyDescent="0.2">
      <c r="A31" s="408"/>
      <c r="B31" s="409"/>
      <c r="C31" s="410"/>
      <c r="D31" s="408"/>
      <c r="E31" s="408"/>
      <c r="F31" s="408" t="s">
        <v>307</v>
      </c>
      <c r="G31" s="408" t="s">
        <v>307</v>
      </c>
      <c r="H31" s="411"/>
      <c r="I31" s="408"/>
      <c r="J31" s="408"/>
    </row>
    <row r="32" spans="1:10" s="6" customFormat="1" x14ac:dyDescent="0.2">
      <c r="A32" s="408"/>
      <c r="B32" s="409"/>
      <c r="C32" s="410"/>
      <c r="D32" s="408"/>
      <c r="E32" s="408"/>
      <c r="F32" s="408" t="s">
        <v>307</v>
      </c>
      <c r="G32" s="408" t="s">
        <v>307</v>
      </c>
      <c r="H32" s="411"/>
      <c r="I32" s="408"/>
      <c r="J32" s="408"/>
    </row>
    <row r="33" spans="1:10" s="6" customFormat="1" x14ac:dyDescent="0.2">
      <c r="A33" s="408"/>
      <c r="B33" s="409"/>
      <c r="C33" s="410"/>
      <c r="D33" s="408"/>
      <c r="E33" s="408"/>
      <c r="F33" s="408" t="s">
        <v>307</v>
      </c>
      <c r="G33" s="408" t="s">
        <v>307</v>
      </c>
      <c r="H33" s="411"/>
      <c r="I33" s="408"/>
      <c r="J33" s="408"/>
    </row>
    <row r="34" spans="1:10" s="6" customFormat="1" x14ac:dyDescent="0.2">
      <c r="A34" s="408"/>
      <c r="B34" s="409"/>
      <c r="C34" s="410"/>
      <c r="D34" s="408"/>
      <c r="E34" s="408"/>
      <c r="F34" s="408" t="s">
        <v>307</v>
      </c>
      <c r="G34" s="408" t="s">
        <v>307</v>
      </c>
      <c r="H34" s="411"/>
      <c r="I34" s="408"/>
      <c r="J34" s="408"/>
    </row>
    <row r="35" spans="1:10" s="6" customFormat="1" x14ac:dyDescent="0.2">
      <c r="A35" s="408"/>
      <c r="B35" s="409"/>
      <c r="C35" s="410"/>
      <c r="D35" s="408"/>
      <c r="E35" s="408"/>
      <c r="F35" s="408" t="s">
        <v>307</v>
      </c>
      <c r="G35" s="408" t="s">
        <v>307</v>
      </c>
      <c r="H35" s="411"/>
      <c r="I35" s="408"/>
      <c r="J35" s="408"/>
    </row>
    <row r="36" spans="1:10" s="6" customFormat="1" x14ac:dyDescent="0.2">
      <c r="A36" s="408"/>
      <c r="B36" s="409"/>
      <c r="C36" s="410"/>
      <c r="D36" s="408"/>
      <c r="E36" s="408"/>
      <c r="F36" s="408" t="s">
        <v>307</v>
      </c>
      <c r="G36" s="408" t="s">
        <v>307</v>
      </c>
      <c r="H36" s="411"/>
      <c r="I36" s="408"/>
      <c r="J36" s="408"/>
    </row>
    <row r="37" spans="1:10" s="6" customFormat="1" x14ac:dyDescent="0.2">
      <c r="A37" s="408"/>
      <c r="B37" s="409"/>
      <c r="C37" s="410"/>
      <c r="D37" s="408"/>
      <c r="E37" s="408"/>
      <c r="F37" s="408" t="s">
        <v>307</v>
      </c>
      <c r="G37" s="408" t="s">
        <v>307</v>
      </c>
      <c r="H37" s="411"/>
      <c r="I37" s="408"/>
      <c r="J37" s="408"/>
    </row>
    <row r="38" spans="1:10" s="6" customFormat="1" x14ac:dyDescent="0.2">
      <c r="A38" s="408"/>
      <c r="B38" s="409"/>
      <c r="C38" s="410"/>
      <c r="D38" s="408"/>
      <c r="E38" s="408"/>
      <c r="F38" s="408" t="s">
        <v>307</v>
      </c>
      <c r="G38" s="408" t="s">
        <v>307</v>
      </c>
      <c r="H38" s="411"/>
      <c r="I38" s="408"/>
      <c r="J38" s="408"/>
    </row>
    <row r="39" spans="1:10" s="6" customFormat="1" x14ac:dyDescent="0.2">
      <c r="A39" s="408"/>
      <c r="B39" s="409"/>
      <c r="C39" s="410"/>
      <c r="D39" s="408"/>
      <c r="E39" s="408"/>
      <c r="F39" s="408" t="s">
        <v>307</v>
      </c>
      <c r="G39" s="408" t="s">
        <v>307</v>
      </c>
      <c r="H39" s="411"/>
      <c r="I39" s="408"/>
      <c r="J39" s="408"/>
    </row>
    <row r="40" spans="1:10" s="6" customFormat="1" x14ac:dyDescent="0.2">
      <c r="A40" s="408"/>
      <c r="B40" s="409"/>
      <c r="C40" s="410"/>
      <c r="D40" s="408"/>
      <c r="E40" s="408"/>
      <c r="F40" s="408" t="s">
        <v>307</v>
      </c>
      <c r="G40" s="408" t="s">
        <v>307</v>
      </c>
      <c r="H40" s="411"/>
      <c r="I40" s="408"/>
      <c r="J40" s="408"/>
    </row>
    <row r="41" spans="1:10" s="6" customFormat="1" x14ac:dyDescent="0.2">
      <c r="A41" s="408"/>
      <c r="B41" s="409"/>
      <c r="C41" s="410"/>
      <c r="D41" s="408"/>
      <c r="E41" s="408"/>
      <c r="F41" s="408" t="s">
        <v>307</v>
      </c>
      <c r="G41" s="408" t="s">
        <v>307</v>
      </c>
      <c r="H41" s="411"/>
      <c r="I41" s="408"/>
      <c r="J41" s="408"/>
    </row>
    <row r="42" spans="1:10" s="6" customFormat="1" x14ac:dyDescent="0.2">
      <c r="A42" s="408"/>
      <c r="B42" s="409"/>
      <c r="C42" s="410"/>
      <c r="D42" s="408"/>
      <c r="E42" s="408"/>
      <c r="F42" s="408" t="s">
        <v>307</v>
      </c>
      <c r="G42" s="408" t="s">
        <v>307</v>
      </c>
      <c r="H42" s="411"/>
      <c r="I42" s="408"/>
      <c r="J42" s="408"/>
    </row>
    <row r="43" spans="1:10" s="6" customFormat="1" x14ac:dyDescent="0.2">
      <c r="A43" s="408"/>
      <c r="B43" s="409"/>
      <c r="C43" s="410"/>
      <c r="D43" s="408"/>
      <c r="E43" s="408"/>
      <c r="F43" s="408" t="s">
        <v>307</v>
      </c>
      <c r="G43" s="408" t="s">
        <v>307</v>
      </c>
      <c r="H43" s="411"/>
      <c r="I43" s="408"/>
      <c r="J43" s="408"/>
    </row>
    <row r="44" spans="1:10" s="6" customFormat="1" x14ac:dyDescent="0.2">
      <c r="A44" s="408"/>
      <c r="B44" s="409"/>
      <c r="C44" s="410"/>
      <c r="D44" s="408"/>
      <c r="E44" s="408"/>
      <c r="F44" s="408" t="s">
        <v>307</v>
      </c>
      <c r="G44" s="408" t="s">
        <v>307</v>
      </c>
      <c r="H44" s="411"/>
      <c r="I44" s="408"/>
      <c r="J44" s="408"/>
    </row>
    <row r="45" spans="1:10" s="6" customFormat="1" x14ac:dyDescent="0.2">
      <c r="A45" s="408"/>
      <c r="B45" s="409"/>
      <c r="C45" s="410"/>
      <c r="D45" s="408"/>
      <c r="E45" s="408"/>
      <c r="F45" s="408" t="s">
        <v>307</v>
      </c>
      <c r="G45" s="408" t="s">
        <v>307</v>
      </c>
      <c r="H45" s="411"/>
      <c r="I45" s="408"/>
      <c r="J45" s="408"/>
    </row>
    <row r="46" spans="1:10" s="6" customFormat="1" x14ac:dyDescent="0.2">
      <c r="A46" s="408"/>
      <c r="B46" s="409"/>
      <c r="C46" s="410"/>
      <c r="D46" s="408"/>
      <c r="E46" s="408"/>
      <c r="F46" s="408" t="s">
        <v>307</v>
      </c>
      <c r="G46" s="408" t="s">
        <v>307</v>
      </c>
      <c r="H46" s="411"/>
      <c r="I46" s="408"/>
      <c r="J46" s="408"/>
    </row>
    <row r="47" spans="1:10" s="6" customFormat="1" x14ac:dyDescent="0.2">
      <c r="A47" s="408"/>
      <c r="B47" s="409"/>
      <c r="C47" s="410"/>
      <c r="D47" s="408"/>
      <c r="E47" s="408"/>
      <c r="F47" s="408" t="s">
        <v>307</v>
      </c>
      <c r="G47" s="408" t="s">
        <v>307</v>
      </c>
      <c r="H47" s="411"/>
      <c r="I47" s="408"/>
      <c r="J47" s="408"/>
    </row>
    <row r="48" spans="1:10" s="6" customFormat="1" x14ac:dyDescent="0.2">
      <c r="A48" s="408"/>
      <c r="B48" s="409"/>
      <c r="C48" s="410"/>
      <c r="D48" s="408"/>
      <c r="E48" s="408"/>
      <c r="F48" s="408" t="s">
        <v>307</v>
      </c>
      <c r="G48" s="408" t="s">
        <v>307</v>
      </c>
      <c r="H48" s="411"/>
      <c r="I48" s="408"/>
      <c r="J48" s="408"/>
    </row>
    <row r="49" spans="1:10" s="6" customFormat="1" x14ac:dyDescent="0.2">
      <c r="A49" s="408"/>
      <c r="B49" s="409"/>
      <c r="C49" s="410"/>
      <c r="D49" s="408"/>
      <c r="E49" s="408"/>
      <c r="F49" s="408" t="s">
        <v>307</v>
      </c>
      <c r="G49" s="408" t="s">
        <v>307</v>
      </c>
      <c r="H49" s="411"/>
      <c r="I49" s="408"/>
      <c r="J49" s="408"/>
    </row>
    <row r="50" spans="1:10" s="6" customFormat="1" x14ac:dyDescent="0.2">
      <c r="A50" s="408"/>
      <c r="B50" s="409"/>
      <c r="C50" s="410"/>
      <c r="D50" s="408"/>
      <c r="E50" s="408"/>
      <c r="F50" s="408" t="s">
        <v>307</v>
      </c>
      <c r="G50" s="408" t="s">
        <v>307</v>
      </c>
      <c r="H50" s="411"/>
      <c r="I50" s="408"/>
      <c r="J50" s="408"/>
    </row>
    <row r="51" spans="1:10" s="6" customFormat="1" x14ac:dyDescent="0.2">
      <c r="H51" s="412"/>
    </row>
    <row r="52" spans="1:10" s="6" customFormat="1" x14ac:dyDescent="0.2">
      <c r="H52" s="412"/>
    </row>
    <row r="53" spans="1:10" s="6" customFormat="1" x14ac:dyDescent="0.2">
      <c r="H53" s="412"/>
    </row>
    <row r="54" spans="1:10" s="6" customFormat="1" x14ac:dyDescent="0.2">
      <c r="H54" s="412"/>
    </row>
    <row r="55" spans="1:10" s="6" customFormat="1" x14ac:dyDescent="0.2">
      <c r="H55" s="412"/>
    </row>
    <row r="56" spans="1:10" s="6" customFormat="1" x14ac:dyDescent="0.2">
      <c r="H56" s="412"/>
    </row>
    <row r="57" spans="1:10" s="6" customFormat="1" x14ac:dyDescent="0.2">
      <c r="H57" s="412"/>
    </row>
    <row r="58" spans="1:10" s="6" customFormat="1" x14ac:dyDescent="0.2">
      <c r="H58" s="412"/>
    </row>
    <row r="59" spans="1:10" s="6" customFormat="1" x14ac:dyDescent="0.2">
      <c r="H59" s="412"/>
    </row>
    <row r="60" spans="1:10" s="6" customFormat="1" x14ac:dyDescent="0.2">
      <c r="H60" s="412"/>
    </row>
    <row r="61" spans="1:10" s="6" customFormat="1" x14ac:dyDescent="0.2">
      <c r="H61" s="412"/>
    </row>
    <row r="62" spans="1:10" s="6" customFormat="1" x14ac:dyDescent="0.2">
      <c r="H62" s="412"/>
    </row>
    <row r="63" spans="1:10" s="6" customFormat="1" x14ac:dyDescent="0.2">
      <c r="H63" s="412"/>
    </row>
    <row r="64" spans="1:10" s="6" customFormat="1" x14ac:dyDescent="0.2">
      <c r="H64" s="412"/>
    </row>
    <row r="65" spans="8:8" s="6" customFormat="1" x14ac:dyDescent="0.2">
      <c r="H65" s="412"/>
    </row>
    <row r="66" spans="8:8" s="6" customFormat="1" x14ac:dyDescent="0.2">
      <c r="H66" s="412"/>
    </row>
    <row r="67" spans="8:8" s="6" customFormat="1" x14ac:dyDescent="0.2">
      <c r="H67" s="412"/>
    </row>
    <row r="68" spans="8:8" s="6" customFormat="1" x14ac:dyDescent="0.2">
      <c r="H68" s="412"/>
    </row>
    <row r="69" spans="8:8" s="6" customFormat="1" x14ac:dyDescent="0.2">
      <c r="H69" s="412"/>
    </row>
    <row r="70" spans="8:8" s="6" customFormat="1" x14ac:dyDescent="0.2">
      <c r="H70" s="412"/>
    </row>
    <row r="71" spans="8:8" s="6" customFormat="1" x14ac:dyDescent="0.2">
      <c r="H71" s="412"/>
    </row>
    <row r="72" spans="8:8" s="6" customFormat="1" x14ac:dyDescent="0.2">
      <c r="H72" s="412"/>
    </row>
    <row r="73" spans="8:8" s="6" customFormat="1" x14ac:dyDescent="0.2">
      <c r="H73" s="412"/>
    </row>
    <row r="74" spans="8:8" s="6" customFormat="1" x14ac:dyDescent="0.2">
      <c r="H74" s="412"/>
    </row>
    <row r="75" spans="8:8" s="6" customFormat="1" x14ac:dyDescent="0.2">
      <c r="H75" s="412"/>
    </row>
    <row r="76" spans="8:8" s="6" customFormat="1" x14ac:dyDescent="0.2">
      <c r="H76" s="412"/>
    </row>
    <row r="77" spans="8:8" s="6" customFormat="1" x14ac:dyDescent="0.2">
      <c r="H77" s="412"/>
    </row>
    <row r="78" spans="8:8" s="6" customFormat="1" x14ac:dyDescent="0.2">
      <c r="H78" s="412"/>
    </row>
    <row r="79" spans="8:8" s="6" customFormat="1" x14ac:dyDescent="0.2">
      <c r="H79" s="412"/>
    </row>
    <row r="80" spans="8:8" s="6" customFormat="1" x14ac:dyDescent="0.2">
      <c r="H80" s="412"/>
    </row>
    <row r="81" spans="8:8" s="6" customFormat="1" x14ac:dyDescent="0.2">
      <c r="H81" s="412"/>
    </row>
    <row r="82" spans="8:8" s="6" customFormat="1" x14ac:dyDescent="0.2">
      <c r="H82" s="412"/>
    </row>
    <row r="83" spans="8:8" s="6" customFormat="1" x14ac:dyDescent="0.2">
      <c r="H83" s="412"/>
    </row>
    <row r="84" spans="8:8" s="6" customFormat="1" x14ac:dyDescent="0.2">
      <c r="H84" s="412"/>
    </row>
    <row r="85" spans="8:8" s="6" customFormat="1" x14ac:dyDescent="0.2">
      <c r="H85" s="412"/>
    </row>
    <row r="86" spans="8:8" s="6" customFormat="1" x14ac:dyDescent="0.2">
      <c r="H86" s="412"/>
    </row>
    <row r="87" spans="8:8" s="6" customFormat="1" x14ac:dyDescent="0.2">
      <c r="H87" s="412"/>
    </row>
    <row r="88" spans="8:8" s="6" customFormat="1" x14ac:dyDescent="0.2">
      <c r="H88" s="412"/>
    </row>
    <row r="89" spans="8:8" s="6" customFormat="1" x14ac:dyDescent="0.2">
      <c r="H89" s="412"/>
    </row>
    <row r="90" spans="8:8" s="6" customFormat="1" x14ac:dyDescent="0.2">
      <c r="H90" s="412"/>
    </row>
    <row r="91" spans="8:8" s="6" customFormat="1" x14ac:dyDescent="0.2">
      <c r="H91" s="412"/>
    </row>
    <row r="92" spans="8:8" s="6" customFormat="1" x14ac:dyDescent="0.2">
      <c r="H92" s="412"/>
    </row>
    <row r="93" spans="8:8" s="6" customFormat="1" x14ac:dyDescent="0.2">
      <c r="H93" s="412"/>
    </row>
    <row r="94" spans="8:8" s="6" customFormat="1" x14ac:dyDescent="0.2">
      <c r="H94" s="412"/>
    </row>
    <row r="95" spans="8:8" s="6" customFormat="1" x14ac:dyDescent="0.2">
      <c r="H95" s="412"/>
    </row>
    <row r="96" spans="8:8" s="6" customFormat="1" x14ac:dyDescent="0.2">
      <c r="H96" s="412"/>
    </row>
    <row r="97" spans="8:8" s="6" customFormat="1" x14ac:dyDescent="0.2">
      <c r="H97" s="412"/>
    </row>
    <row r="98" spans="8:8" s="6" customFormat="1" x14ac:dyDescent="0.2">
      <c r="H98" s="412"/>
    </row>
    <row r="99" spans="8:8" s="6" customFormat="1" x14ac:dyDescent="0.2">
      <c r="H99" s="412"/>
    </row>
    <row r="100" spans="8:8" s="6" customFormat="1" x14ac:dyDescent="0.2">
      <c r="H100" s="412"/>
    </row>
    <row r="101" spans="8:8" s="6" customFormat="1" x14ac:dyDescent="0.2">
      <c r="H101" s="412"/>
    </row>
    <row r="102" spans="8:8" s="6" customFormat="1" x14ac:dyDescent="0.2">
      <c r="H102" s="412"/>
    </row>
    <row r="103" spans="8:8" s="6" customFormat="1" x14ac:dyDescent="0.2">
      <c r="H103" s="412"/>
    </row>
    <row r="104" spans="8:8" s="6" customFormat="1" x14ac:dyDescent="0.2">
      <c r="H104" s="412"/>
    </row>
    <row r="105" spans="8:8" s="6" customFormat="1" x14ac:dyDescent="0.2">
      <c r="H105" s="412"/>
    </row>
    <row r="106" spans="8:8" s="6" customFormat="1" x14ac:dyDescent="0.2">
      <c r="H106" s="412"/>
    </row>
    <row r="107" spans="8:8" s="6" customFormat="1" x14ac:dyDescent="0.2">
      <c r="H107" s="412"/>
    </row>
    <row r="108" spans="8:8" s="6" customFormat="1" x14ac:dyDescent="0.2">
      <c r="H108" s="412"/>
    </row>
    <row r="109" spans="8:8" s="6" customFormat="1" x14ac:dyDescent="0.2">
      <c r="H109" s="412"/>
    </row>
    <row r="110" spans="8:8" s="6" customFormat="1" x14ac:dyDescent="0.2">
      <c r="H110" s="412"/>
    </row>
    <row r="111" spans="8:8" s="6" customFormat="1" x14ac:dyDescent="0.2">
      <c r="H111" s="412"/>
    </row>
    <row r="112" spans="8:8" s="6" customFormat="1" x14ac:dyDescent="0.2">
      <c r="H112" s="412"/>
    </row>
    <row r="113" spans="8:8" s="6" customFormat="1" x14ac:dyDescent="0.2">
      <c r="H113" s="412"/>
    </row>
    <row r="114" spans="8:8" s="6" customFormat="1" x14ac:dyDescent="0.2">
      <c r="H114" s="412"/>
    </row>
    <row r="115" spans="8:8" s="6" customFormat="1" x14ac:dyDescent="0.2">
      <c r="H115" s="412"/>
    </row>
    <row r="116" spans="8:8" s="6" customFormat="1" x14ac:dyDescent="0.2">
      <c r="H116" s="412"/>
    </row>
    <row r="117" spans="8:8" s="6" customFormat="1" x14ac:dyDescent="0.2">
      <c r="H117" s="412"/>
    </row>
    <row r="118" spans="8:8" s="6" customFormat="1" x14ac:dyDescent="0.2">
      <c r="H118" s="412"/>
    </row>
    <row r="119" spans="8:8" s="6" customFormat="1" x14ac:dyDescent="0.2">
      <c r="H119" s="412"/>
    </row>
    <row r="120" spans="8:8" s="6" customFormat="1" x14ac:dyDescent="0.2">
      <c r="H120" s="412"/>
    </row>
    <row r="121" spans="8:8" s="6" customFormat="1" x14ac:dyDescent="0.2">
      <c r="H121" s="412"/>
    </row>
    <row r="122" spans="8:8" s="6" customFormat="1" x14ac:dyDescent="0.2">
      <c r="H122" s="412"/>
    </row>
    <row r="123" spans="8:8" s="6" customFormat="1" x14ac:dyDescent="0.2">
      <c r="H123" s="412"/>
    </row>
    <row r="124" spans="8:8" s="6" customFormat="1" x14ac:dyDescent="0.2">
      <c r="H124" s="412"/>
    </row>
    <row r="125" spans="8:8" s="6" customFormat="1" x14ac:dyDescent="0.2">
      <c r="H125" s="412"/>
    </row>
    <row r="126" spans="8:8" s="6" customFormat="1" x14ac:dyDescent="0.2">
      <c r="H126" s="412"/>
    </row>
    <row r="127" spans="8:8" s="6" customFormat="1" x14ac:dyDescent="0.2">
      <c r="H127" s="412"/>
    </row>
    <row r="128" spans="8:8" s="6" customFormat="1" x14ac:dyDescent="0.2">
      <c r="H128" s="412"/>
    </row>
    <row r="129" spans="8:8" s="6" customFormat="1" x14ac:dyDescent="0.2">
      <c r="H129" s="412"/>
    </row>
    <row r="130" spans="8:8" s="6" customFormat="1" x14ac:dyDescent="0.2">
      <c r="H130" s="412"/>
    </row>
    <row r="131" spans="8:8" s="6" customFormat="1" x14ac:dyDescent="0.2">
      <c r="H131" s="412"/>
    </row>
    <row r="132" spans="8:8" s="6" customFormat="1" x14ac:dyDescent="0.2">
      <c r="H132" s="412"/>
    </row>
    <row r="133" spans="8:8" s="6" customFormat="1" x14ac:dyDescent="0.2">
      <c r="H133" s="412"/>
    </row>
    <row r="134" spans="8:8" s="6" customFormat="1" x14ac:dyDescent="0.2">
      <c r="H134" s="412"/>
    </row>
    <row r="135" spans="8:8" s="6" customFormat="1" x14ac:dyDescent="0.2">
      <c r="H135" s="412"/>
    </row>
    <row r="136" spans="8:8" s="6" customFormat="1" x14ac:dyDescent="0.2">
      <c r="H136" s="412"/>
    </row>
    <row r="137" spans="8:8" s="6" customFormat="1" x14ac:dyDescent="0.2">
      <c r="H137" s="412"/>
    </row>
    <row r="138" spans="8:8" s="6" customFormat="1" x14ac:dyDescent="0.2">
      <c r="H138" s="412"/>
    </row>
    <row r="139" spans="8:8" s="6" customFormat="1" x14ac:dyDescent="0.2">
      <c r="H139" s="412"/>
    </row>
    <row r="140" spans="8:8" s="6" customFormat="1" x14ac:dyDescent="0.2">
      <c r="H140" s="412"/>
    </row>
    <row r="141" spans="8:8" s="6" customFormat="1" x14ac:dyDescent="0.2">
      <c r="H141" s="412"/>
    </row>
    <row r="142" spans="8:8" s="6" customFormat="1" x14ac:dyDescent="0.2">
      <c r="H142" s="412"/>
    </row>
    <row r="143" spans="8:8" s="6" customFormat="1" x14ac:dyDescent="0.2">
      <c r="H143" s="412"/>
    </row>
    <row r="144" spans="8:8" s="6" customFormat="1" x14ac:dyDescent="0.2">
      <c r="H144" s="412"/>
    </row>
    <row r="145" spans="8:8" s="6" customFormat="1" x14ac:dyDescent="0.2">
      <c r="H145" s="412"/>
    </row>
    <row r="146" spans="8:8" s="6" customFormat="1" x14ac:dyDescent="0.2">
      <c r="H146" s="412"/>
    </row>
    <row r="147" spans="8:8" s="6" customFormat="1" x14ac:dyDescent="0.2">
      <c r="H147" s="412"/>
    </row>
    <row r="148" spans="8:8" s="6" customFormat="1" x14ac:dyDescent="0.2">
      <c r="H148" s="412"/>
    </row>
    <row r="149" spans="8:8" s="6" customFormat="1" x14ac:dyDescent="0.2">
      <c r="H149" s="412"/>
    </row>
    <row r="150" spans="8:8" s="6" customFormat="1" x14ac:dyDescent="0.2">
      <c r="H150" s="412"/>
    </row>
    <row r="151" spans="8:8" s="6" customFormat="1" x14ac:dyDescent="0.2">
      <c r="H151" s="412"/>
    </row>
    <row r="152" spans="8:8" s="6" customFormat="1" x14ac:dyDescent="0.2">
      <c r="H152" s="412"/>
    </row>
    <row r="153" spans="8:8" s="6" customFormat="1" x14ac:dyDescent="0.2">
      <c r="H153" s="412"/>
    </row>
    <row r="154" spans="8:8" s="6" customFormat="1" x14ac:dyDescent="0.2">
      <c r="H154" s="412"/>
    </row>
    <row r="155" spans="8:8" s="6" customFormat="1" x14ac:dyDescent="0.2">
      <c r="H155" s="412"/>
    </row>
    <row r="156" spans="8:8" s="6" customFormat="1" x14ac:dyDescent="0.2">
      <c r="H156" s="412"/>
    </row>
    <row r="157" spans="8:8" s="6" customFormat="1" x14ac:dyDescent="0.2">
      <c r="H157" s="412"/>
    </row>
    <row r="158" spans="8:8" s="6" customFormat="1" x14ac:dyDescent="0.2">
      <c r="H158" s="412"/>
    </row>
    <row r="159" spans="8:8" s="6" customFormat="1" x14ac:dyDescent="0.2">
      <c r="H159" s="412"/>
    </row>
    <row r="160" spans="8:8" s="6" customFormat="1" x14ac:dyDescent="0.2">
      <c r="H160" s="412"/>
    </row>
    <row r="161" spans="8:8" s="6" customFormat="1" x14ac:dyDescent="0.2">
      <c r="H161" s="412"/>
    </row>
    <row r="162" spans="8:8" s="6" customFormat="1" x14ac:dyDescent="0.2">
      <c r="H162" s="412"/>
    </row>
    <row r="163" spans="8:8" s="6" customFormat="1" x14ac:dyDescent="0.2">
      <c r="H163" s="412"/>
    </row>
    <row r="164" spans="8:8" s="6" customFormat="1" x14ac:dyDescent="0.2">
      <c r="H164" s="412"/>
    </row>
    <row r="165" spans="8:8" s="6" customFormat="1" x14ac:dyDescent="0.2">
      <c r="H165" s="412"/>
    </row>
    <row r="166" spans="8:8" s="6" customFormat="1" x14ac:dyDescent="0.2">
      <c r="H166" s="412"/>
    </row>
    <row r="167" spans="8:8" s="6" customFormat="1" x14ac:dyDescent="0.2">
      <c r="H167" s="412"/>
    </row>
    <row r="168" spans="8:8" s="6" customFormat="1" x14ac:dyDescent="0.2">
      <c r="H168" s="412"/>
    </row>
    <row r="169" spans="8:8" s="6" customFormat="1" x14ac:dyDescent="0.2">
      <c r="H169" s="412"/>
    </row>
    <row r="170" spans="8:8" s="6" customFormat="1" x14ac:dyDescent="0.2">
      <c r="H170" s="412"/>
    </row>
    <row r="171" spans="8:8" s="6" customFormat="1" x14ac:dyDescent="0.2">
      <c r="H171" s="412"/>
    </row>
    <row r="172" spans="8:8" s="6" customFormat="1" x14ac:dyDescent="0.2">
      <c r="H172" s="412"/>
    </row>
    <row r="173" spans="8:8" s="6" customFormat="1" x14ac:dyDescent="0.2">
      <c r="H173" s="412"/>
    </row>
    <row r="174" spans="8:8" s="6" customFormat="1" x14ac:dyDescent="0.2">
      <c r="H174" s="412"/>
    </row>
    <row r="175" spans="8:8" s="6" customFormat="1" x14ac:dyDescent="0.2">
      <c r="H175" s="412"/>
    </row>
    <row r="176" spans="8:8" s="6" customFormat="1" x14ac:dyDescent="0.2">
      <c r="H176" s="412"/>
    </row>
    <row r="177" spans="8:8" s="6" customFormat="1" x14ac:dyDescent="0.2">
      <c r="H177" s="412"/>
    </row>
    <row r="178" spans="8:8" s="6" customFormat="1" x14ac:dyDescent="0.2">
      <c r="H178" s="412"/>
    </row>
    <row r="179" spans="8:8" s="6" customFormat="1" x14ac:dyDescent="0.2">
      <c r="H179" s="412"/>
    </row>
    <row r="180" spans="8:8" s="6" customFormat="1" x14ac:dyDescent="0.2">
      <c r="H180" s="412"/>
    </row>
    <row r="181" spans="8:8" s="6" customFormat="1" x14ac:dyDescent="0.2">
      <c r="H181" s="412"/>
    </row>
    <row r="182" spans="8:8" s="6" customFormat="1" x14ac:dyDescent="0.2">
      <c r="H182" s="412"/>
    </row>
    <row r="183" spans="8:8" s="6" customFormat="1" x14ac:dyDescent="0.2">
      <c r="H183" s="412"/>
    </row>
    <row r="184" spans="8:8" s="6" customFormat="1" x14ac:dyDescent="0.2">
      <c r="H184" s="412"/>
    </row>
    <row r="185" spans="8:8" s="6" customFormat="1" x14ac:dyDescent="0.2">
      <c r="H185" s="412"/>
    </row>
    <row r="186" spans="8:8" s="6" customFormat="1" x14ac:dyDescent="0.2">
      <c r="H186" s="412"/>
    </row>
    <row r="187" spans="8:8" s="6" customFormat="1" x14ac:dyDescent="0.2">
      <c r="H187" s="412"/>
    </row>
    <row r="188" spans="8:8" s="6" customFormat="1" x14ac:dyDescent="0.2">
      <c r="H188" s="412"/>
    </row>
    <row r="189" spans="8:8" s="6" customFormat="1" x14ac:dyDescent="0.2">
      <c r="H189" s="412"/>
    </row>
    <row r="190" spans="8:8" s="6" customFormat="1" x14ac:dyDescent="0.2">
      <c r="H190" s="412"/>
    </row>
    <row r="191" spans="8:8" s="6" customFormat="1" x14ac:dyDescent="0.2">
      <c r="H191" s="412"/>
    </row>
    <row r="192" spans="8:8" s="6" customFormat="1" x14ac:dyDescent="0.2">
      <c r="H192" s="412"/>
    </row>
    <row r="193" spans="8:8" s="6" customFormat="1" x14ac:dyDescent="0.2">
      <c r="H193" s="412"/>
    </row>
    <row r="194" spans="8:8" s="6" customFormat="1" x14ac:dyDescent="0.2">
      <c r="H194" s="412"/>
    </row>
    <row r="195" spans="8:8" s="6" customFormat="1" x14ac:dyDescent="0.2">
      <c r="H195" s="412"/>
    </row>
    <row r="196" spans="8:8" s="6" customFormat="1" x14ac:dyDescent="0.2">
      <c r="H196" s="412"/>
    </row>
    <row r="197" spans="8:8" s="6" customFormat="1" x14ac:dyDescent="0.2">
      <c r="H197" s="412"/>
    </row>
    <row r="198" spans="8:8" s="6" customFormat="1" x14ac:dyDescent="0.2">
      <c r="H198" s="412"/>
    </row>
    <row r="199" spans="8:8" s="6" customFormat="1" x14ac:dyDescent="0.2">
      <c r="H199" s="412"/>
    </row>
    <row r="200" spans="8:8" s="6" customFormat="1" x14ac:dyDescent="0.2">
      <c r="H200" s="412"/>
    </row>
    <row r="201" spans="8:8" s="6" customFormat="1" x14ac:dyDescent="0.2">
      <c r="H201" s="412"/>
    </row>
    <row r="202" spans="8:8" s="6" customFormat="1" x14ac:dyDescent="0.2">
      <c r="H202" s="412"/>
    </row>
    <row r="203" spans="8:8" s="6" customFormat="1" x14ac:dyDescent="0.2">
      <c r="H203" s="412"/>
    </row>
    <row r="204" spans="8:8" s="6" customFormat="1" x14ac:dyDescent="0.2">
      <c r="H204" s="412"/>
    </row>
    <row r="205" spans="8:8" s="6" customFormat="1" x14ac:dyDescent="0.2">
      <c r="H205" s="412"/>
    </row>
    <row r="206" spans="8:8" s="6" customFormat="1" x14ac:dyDescent="0.2">
      <c r="H206" s="412"/>
    </row>
    <row r="207" spans="8:8" s="6" customFormat="1" x14ac:dyDescent="0.2">
      <c r="H207" s="412"/>
    </row>
    <row r="208" spans="8:8" s="6" customFormat="1" x14ac:dyDescent="0.2">
      <c r="H208" s="412"/>
    </row>
    <row r="209" spans="8:8" s="6" customFormat="1" x14ac:dyDescent="0.2">
      <c r="H209" s="412"/>
    </row>
    <row r="210" spans="8:8" s="6" customFormat="1" x14ac:dyDescent="0.2">
      <c r="H210" s="412"/>
    </row>
    <row r="211" spans="8:8" s="6" customFormat="1" x14ac:dyDescent="0.2">
      <c r="H211" s="412"/>
    </row>
    <row r="212" spans="8:8" s="6" customFormat="1" x14ac:dyDescent="0.2">
      <c r="H212" s="412"/>
    </row>
    <row r="213" spans="8:8" s="6" customFormat="1" x14ac:dyDescent="0.2">
      <c r="H213" s="412"/>
    </row>
    <row r="214" spans="8:8" s="6" customFormat="1" x14ac:dyDescent="0.2">
      <c r="H214" s="412"/>
    </row>
    <row r="215" spans="8:8" s="6" customFormat="1" x14ac:dyDescent="0.2">
      <c r="H215" s="412"/>
    </row>
    <row r="216" spans="8:8" s="6" customFormat="1" x14ac:dyDescent="0.2">
      <c r="H216" s="412"/>
    </row>
    <row r="217" spans="8:8" s="6" customFormat="1" x14ac:dyDescent="0.2">
      <c r="H217" s="412"/>
    </row>
    <row r="218" spans="8:8" s="6" customFormat="1" x14ac:dyDescent="0.2">
      <c r="H218" s="412"/>
    </row>
    <row r="219" spans="8:8" s="6" customFormat="1" x14ac:dyDescent="0.2">
      <c r="H219" s="412"/>
    </row>
    <row r="220" spans="8:8" s="6" customFormat="1" x14ac:dyDescent="0.2">
      <c r="H220" s="412"/>
    </row>
    <row r="221" spans="8:8" s="6" customFormat="1" x14ac:dyDescent="0.2">
      <c r="H221" s="412"/>
    </row>
    <row r="222" spans="8:8" s="6" customFormat="1" x14ac:dyDescent="0.2">
      <c r="H222" s="412"/>
    </row>
    <row r="223" spans="8:8" s="6" customFormat="1" x14ac:dyDescent="0.2">
      <c r="H223" s="412"/>
    </row>
    <row r="224" spans="8:8" s="6" customFormat="1" x14ac:dyDescent="0.2">
      <c r="H224" s="412"/>
    </row>
    <row r="225" spans="8:8" s="6" customFormat="1" x14ac:dyDescent="0.2">
      <c r="H225" s="412"/>
    </row>
    <row r="226" spans="8:8" s="6" customFormat="1" x14ac:dyDescent="0.2">
      <c r="H226" s="412"/>
    </row>
    <row r="227" spans="8:8" s="6" customFormat="1" x14ac:dyDescent="0.2">
      <c r="H227" s="412"/>
    </row>
    <row r="228" spans="8:8" s="6" customFormat="1" x14ac:dyDescent="0.2">
      <c r="H228" s="412"/>
    </row>
    <row r="229" spans="8:8" s="6" customFormat="1" x14ac:dyDescent="0.2">
      <c r="H229" s="412"/>
    </row>
    <row r="230" spans="8:8" s="6" customFormat="1" x14ac:dyDescent="0.2">
      <c r="H230" s="412"/>
    </row>
    <row r="231" spans="8:8" s="6" customFormat="1" x14ac:dyDescent="0.2">
      <c r="H231" s="412"/>
    </row>
    <row r="232" spans="8:8" s="6" customFormat="1" x14ac:dyDescent="0.2">
      <c r="H232" s="412"/>
    </row>
    <row r="233" spans="8:8" s="6" customFormat="1" x14ac:dyDescent="0.2">
      <c r="H233" s="412"/>
    </row>
    <row r="234" spans="8:8" s="6" customFormat="1" x14ac:dyDescent="0.2">
      <c r="H234" s="412"/>
    </row>
    <row r="235" spans="8:8" s="6" customFormat="1" x14ac:dyDescent="0.2">
      <c r="H235" s="412"/>
    </row>
    <row r="236" spans="8:8" s="6" customFormat="1" x14ac:dyDescent="0.2">
      <c r="H236" s="412"/>
    </row>
    <row r="237" spans="8:8" s="6" customFormat="1" x14ac:dyDescent="0.2">
      <c r="H237" s="412"/>
    </row>
    <row r="238" spans="8:8" s="6" customFormat="1" x14ac:dyDescent="0.2">
      <c r="H238" s="412"/>
    </row>
    <row r="239" spans="8:8" s="6" customFormat="1" x14ac:dyDescent="0.2">
      <c r="H239" s="412"/>
    </row>
    <row r="240" spans="8:8" s="6" customFormat="1" x14ac:dyDescent="0.2">
      <c r="H240" s="412"/>
    </row>
    <row r="241" spans="8:8" s="6" customFormat="1" x14ac:dyDescent="0.2">
      <c r="H241" s="412"/>
    </row>
    <row r="242" spans="8:8" s="6" customFormat="1" x14ac:dyDescent="0.2">
      <c r="H242" s="412"/>
    </row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G15:G50</xm:sqref>
        </x14:dataValidation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F15:F50</xm:sqref>
        </x14:dataValidation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2022-07-12T03:45:39Z</dcterms:created>
  <dcterms:modified xsi:type="dcterms:W3CDTF">2022-07-12T03:45:46Z</dcterms:modified>
</cp:coreProperties>
</file>